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成绩" sheetId="1" r:id="rId1"/>
  </sheets>
  <definedNames>
    <definedName name="_xlnm._FilterDatabase" localSheetId="0" hidden="1">总成绩!$A$3:$H$4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<sst xmlns="http://schemas.openxmlformats.org/spreadsheetml/2006/main" count="553" uniqueCount="194">
  <si>
    <r>
      <rPr>
        <b/>
        <sz val="10"/>
        <rFont val="宋体"/>
        <charset val="134"/>
        <scheme val="minor"/>
      </rPr>
      <t>附件</t>
    </r>
    <r>
      <rPr>
        <b/>
        <sz val="10"/>
        <rFont val="宋体"/>
        <charset val="0"/>
        <scheme val="minor"/>
      </rPr>
      <t>1.</t>
    </r>
  </si>
  <si>
    <t>包头市公交运输集团有限责任公司面向社会公开招聘工作人员总成绩</t>
  </si>
  <si>
    <t>考号</t>
  </si>
  <si>
    <t>报考岗位</t>
  </si>
  <si>
    <t>驾驶理论相关知识</t>
  </si>
  <si>
    <t>科目二成绩</t>
  </si>
  <si>
    <t>科目三成绩</t>
  </si>
  <si>
    <t>实操总成绩</t>
  </si>
  <si>
    <t>总成绩(40%理论+60%实操)</t>
  </si>
  <si>
    <t>是否进入下一环节</t>
  </si>
  <si>
    <t/>
  </si>
  <si>
    <t>20241230325</t>
  </si>
  <si>
    <t>公交车辆驾驶员</t>
  </si>
  <si>
    <t>是</t>
  </si>
  <si>
    <t>20241230711</t>
  </si>
  <si>
    <t>20241230522</t>
  </si>
  <si>
    <t>20241230310</t>
  </si>
  <si>
    <t>20241230706</t>
  </si>
  <si>
    <t>20241230301</t>
  </si>
  <si>
    <t>20241230713</t>
  </si>
  <si>
    <t>20241230604</t>
  </si>
  <si>
    <t>20241230611</t>
  </si>
  <si>
    <t>20241230218</t>
  </si>
  <si>
    <t>20241230523</t>
  </si>
  <si>
    <t>20241230608</t>
  </si>
  <si>
    <t>20241230512</t>
  </si>
  <si>
    <t>20241230201</t>
  </si>
  <si>
    <t>20241230622</t>
  </si>
  <si>
    <t>20241230708</t>
  </si>
  <si>
    <t>20241230407</t>
  </si>
  <si>
    <t>20241230206</t>
  </si>
  <si>
    <t>20241230411</t>
  </si>
  <si>
    <t>20241230518</t>
  </si>
  <si>
    <t>20241230126</t>
  </si>
  <si>
    <t>20241230508</t>
  </si>
  <si>
    <t>20241230408</t>
  </si>
  <si>
    <t>20241230503</t>
  </si>
  <si>
    <t>20241230601</t>
  </si>
  <si>
    <t>20241230326</t>
  </si>
  <si>
    <t>20241230103</t>
  </si>
  <si>
    <t>20241230130</t>
  </si>
  <si>
    <t>20241230202</t>
  </si>
  <si>
    <t>20241230312</t>
  </si>
  <si>
    <t>20241230516</t>
  </si>
  <si>
    <t>20241230630</t>
  </si>
  <si>
    <t>20241230430</t>
  </si>
  <si>
    <t>20241230320</t>
  </si>
  <si>
    <t>20241230519</t>
  </si>
  <si>
    <t>20241230704</t>
  </si>
  <si>
    <t>20241230719</t>
  </si>
  <si>
    <t>20241230306</t>
  </si>
  <si>
    <t>20241230511</t>
  </si>
  <si>
    <t>20241230628</t>
  </si>
  <si>
    <t>20241230123</t>
  </si>
  <si>
    <t>20241230414</t>
  </si>
  <si>
    <t>20241230204</t>
  </si>
  <si>
    <t>20241230229</t>
  </si>
  <si>
    <t>20241230626</t>
  </si>
  <si>
    <t>20241230712</t>
  </si>
  <si>
    <t>20241230314</t>
  </si>
  <si>
    <t>20241230613</t>
  </si>
  <si>
    <t>20241230226</t>
  </si>
  <si>
    <t>20241230705</t>
  </si>
  <si>
    <t>20241230122</t>
  </si>
  <si>
    <t>20241230227</t>
  </si>
  <si>
    <t>20241230415</t>
  </si>
  <si>
    <t>20241230209</t>
  </si>
  <si>
    <t>20241230215</t>
  </si>
  <si>
    <t>20241230625</t>
  </si>
  <si>
    <t>20241230618</t>
  </si>
  <si>
    <t>20241230514</t>
  </si>
  <si>
    <t>20241230717</t>
  </si>
  <si>
    <t>20241230418</t>
  </si>
  <si>
    <t>20241230504</t>
  </si>
  <si>
    <t>否</t>
  </si>
  <si>
    <t>20241230614</t>
  </si>
  <si>
    <t>20241230619</t>
  </si>
  <si>
    <t>20241230228</t>
  </si>
  <si>
    <t>20241230429</t>
  </si>
  <si>
    <t>20241230603</t>
  </si>
  <si>
    <t>20241230419</t>
  </si>
  <si>
    <t>20241230416</t>
  </si>
  <si>
    <t>20241230417</t>
  </si>
  <si>
    <t>20241230515</t>
  </si>
  <si>
    <t>20241230426</t>
  </si>
  <si>
    <t>20241230715</t>
  </si>
  <si>
    <t>20241230323</t>
  </si>
  <si>
    <t>20241230115</t>
  </si>
  <si>
    <t>20241230222</t>
  </si>
  <si>
    <t>20241230127</t>
  </si>
  <si>
    <t>20241230627</t>
  </si>
  <si>
    <t>20241230319</t>
  </si>
  <si>
    <t>20241230114</t>
  </si>
  <si>
    <t>20241230701</t>
  </si>
  <si>
    <t>20241230121</t>
  </si>
  <si>
    <t>20241230203</t>
  </si>
  <si>
    <t>20241230702</t>
  </si>
  <si>
    <t>20241230230</t>
  </si>
  <si>
    <t>20241230501</t>
  </si>
  <si>
    <t>20241230423</t>
  </si>
  <si>
    <t>20241230610</t>
  </si>
  <si>
    <t>20241230321</t>
  </si>
  <si>
    <t>20241230221</t>
  </si>
  <si>
    <t>20241230410</t>
  </si>
  <si>
    <t>20241230718</t>
  </si>
  <si>
    <t>20241230315</t>
  </si>
  <si>
    <t>20241230527</t>
  </si>
  <si>
    <t>20241230111</t>
  </si>
  <si>
    <t>20241230302</t>
  </si>
  <si>
    <t>20241230118</t>
  </si>
  <si>
    <t>20241230427</t>
  </si>
  <si>
    <t>20241230616</t>
  </si>
  <si>
    <t>20241230605</t>
  </si>
  <si>
    <t>20241230116</t>
  </si>
  <si>
    <t>20241230404</t>
  </si>
  <si>
    <t>20241230307</t>
  </si>
  <si>
    <t>20241230525</t>
  </si>
  <si>
    <t>20241230624</t>
  </si>
  <si>
    <t>20241230219</t>
  </si>
  <si>
    <t>20241230517</t>
  </si>
  <si>
    <t>20241230510</t>
  </si>
  <si>
    <t>20241230509</t>
  </si>
  <si>
    <t>20241230211</t>
  </si>
  <si>
    <t>20241230710</t>
  </si>
  <si>
    <t>20241230412</t>
  </si>
  <si>
    <t>20241230620</t>
  </si>
  <si>
    <t>20241230606</t>
  </si>
  <si>
    <t>20241230125</t>
  </si>
  <si>
    <t>20241230109</t>
  </si>
  <si>
    <t>20241230313</t>
  </si>
  <si>
    <t>20241230526</t>
  </si>
  <si>
    <t>20241230428</t>
  </si>
  <si>
    <t>20241230612</t>
  </si>
  <si>
    <t>20241230316</t>
  </si>
  <si>
    <t>20241230502</t>
  </si>
  <si>
    <t>20241230609</t>
  </si>
  <si>
    <t>20241230305</t>
  </si>
  <si>
    <t>20241230129</t>
  </si>
  <si>
    <t>20241230322</t>
  </si>
  <si>
    <t>20241230220</t>
  </si>
  <si>
    <t>20241230303</t>
  </si>
  <si>
    <t>20241230507</t>
  </si>
  <si>
    <t>20241230212</t>
  </si>
  <si>
    <t>20241230615</t>
  </si>
  <si>
    <t>20241230330</t>
  </si>
  <si>
    <t>20241230617</t>
  </si>
  <si>
    <t>20241230205</t>
  </si>
  <si>
    <t>20241230106</t>
  </si>
  <si>
    <t>20241230506</t>
  </si>
  <si>
    <t>20241230216</t>
  </si>
  <si>
    <t>20241230327</t>
  </si>
  <si>
    <t>20241230308</t>
  </si>
  <si>
    <t>20241230309</t>
  </si>
  <si>
    <t>20241230607</t>
  </si>
  <si>
    <t>20241230213</t>
  </si>
  <si>
    <t>20241230102</t>
  </si>
  <si>
    <t>20241230529</t>
  </si>
  <si>
    <t>20241230104</t>
  </si>
  <si>
    <t>20241230112</t>
  </si>
  <si>
    <t>20241230406</t>
  </si>
  <si>
    <t>20241230602</t>
  </si>
  <si>
    <t>20241230108</t>
  </si>
  <si>
    <t>20241230716</t>
  </si>
  <si>
    <t>20241230317</t>
  </si>
  <si>
    <t>20241230513</t>
  </si>
  <si>
    <t>20241230110</t>
  </si>
  <si>
    <t>20241230223</t>
  </si>
  <si>
    <t>20241230703</t>
  </si>
  <si>
    <t>20241230224</t>
  </si>
  <si>
    <t>20241230217</t>
  </si>
  <si>
    <t>20241230225</t>
  </si>
  <si>
    <t>20241230324</t>
  </si>
  <si>
    <t>20241230709</t>
  </si>
  <si>
    <t>20241230621</t>
  </si>
  <si>
    <t>20241230113</t>
  </si>
  <si>
    <t>20241230311</t>
  </si>
  <si>
    <t>20241230120</t>
  </si>
  <si>
    <t>20241230422</t>
  </si>
  <si>
    <t>20241230403</t>
  </si>
  <si>
    <t>20241230524</t>
  </si>
  <si>
    <t>20241230402</t>
  </si>
  <si>
    <t>20241230421</t>
  </si>
  <si>
    <t>20241230208</t>
  </si>
  <si>
    <t>20241230623</t>
  </si>
  <si>
    <t>20241230530</t>
  </si>
  <si>
    <t>20241230520</t>
  </si>
  <si>
    <t>20241230117</t>
  </si>
  <si>
    <t>20241230629</t>
  </si>
  <si>
    <t>20241230101</t>
  </si>
  <si>
    <t>20241230420</t>
  </si>
  <si>
    <t>20241230505</t>
  </si>
  <si>
    <t>20241230207</t>
  </si>
  <si>
    <t>20241230714</t>
  </si>
  <si>
    <t>20241230128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</si>
</sst>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quot;$&quot;* #,##0.00_);_(&quot;$&quot;* \(#,##0.00\);_(&quot;$&quot;* &quot;-&quot;??_);_(@_)"/>
    <numFmt numFmtId="177" formatCode="_(* #,##0.00_);_(* \(#,##0.00\);_(* &quot;-&quot;??_);_(@_)"/>
    <numFmt numFmtId="178" formatCode="_(&quot;$&quot;* #,##0_);_(&quot;$&quot;* \(#,##0\);_(&quot;$&quot;* &quot;-&quot;_);_(@_)"/>
    <numFmt numFmtId="179" formatCode="_(* #,##0_);_(* \(#,##0\);_(* &quot;-&quot;_);_(@_)"/>
  </numFmts>
  <fonts count="29">
    <font>
      <sz val="10"/>
      <name val="Arial"/>
      <charset val="0"/>
    </font>
    <font>
      <b/>
      <sz val="10"/>
      <name val="Arial"/>
      <charset val="0"/>
    </font>
    <font>
      <b/>
      <sz val="10"/>
      <name val="宋体"/>
      <charset val="134"/>
      <scheme val="minor"/>
    </font>
    <font>
      <sz val="10"/>
      <name val="宋体"/>
      <charset val="0"/>
      <scheme val="minor"/>
    </font>
    <font>
      <b/>
      <sz val="10"/>
      <name val="宋体"/>
      <charset val="0"/>
      <scheme val="minor"/>
    </font>
    <font>
      <b/>
      <sz val="10"/>
      <color rgb="FF000000"/>
      <name val="宋体"/>
      <charset val="0"/>
      <scheme val="minor"/>
    </font>
    <font>
      <b/>
      <sz val="10"/>
      <color indexed="8"/>
      <name val="宋体"/>
      <charset val="0"/>
      <scheme val="minor"/>
    </font>
    <font>
      <b/>
      <sz val="10"/>
      <color rgb="FF000000"/>
      <name val="宋体"/>
      <charset val="134"/>
      <scheme val="minor"/>
    </font>
    <font>
      <sz val="10"/>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6">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2" fillId="0" borderId="0" xfId="0" applyFont="1" applyBorder="1" applyAlignment="1">
      <alignment horizontal="left" vertical="center"/>
    </xf>
    <xf numFmtId="0" fontId="3" fillId="0" borderId="0" xfId="0" applyFont="1"/>
    <xf numFmtId="0" fontId="4" fillId="0" borderId="0" xfId="0" applyFont="1"/>
    <xf numFmtId="0" fontId="4" fillId="0" borderId="0" xfId="0" applyFont="1" applyAlignment="1">
      <alignment horizontal="center"/>
    </xf>
    <xf numFmtId="0" fontId="5"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0" borderId="5" xfId="0" applyFont="1" applyBorder="1" applyAlignment="1">
      <alignment horizontal="center"/>
    </xf>
    <xf numFmtId="0" fontId="8" fillId="0" borderId="6" xfId="0" applyFont="1" applyBorder="1" applyAlignment="1">
      <alignment horizontal="center"/>
    </xf>
    <xf numFmtId="0" fontId="0" fillId="0" borderId="0" xfId="0" applyFont="1"/>
    <xf numFmtId="0" fontId="3" fillId="0" borderId="7" xfId="0" applyFont="1" applyBorder="1" applyAlignment="1">
      <alignment horizontal="center" vertical="center"/>
    </xf>
    <xf numFmtId="0" fontId="4" fillId="0" borderId="7"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K184"/>
  <sheetViews>
    <sheetView tabSelected="1" zoomScaleSheetLayoutView="60" workbookViewId="0">
      <selection activeCell="B51" sqref="B$1:B$1048576"/>
    </sheetView>
  </sheetViews>
  <sheetFormatPr defaultColWidth="9.14285714285714" defaultRowHeight="12.75"/>
  <cols>
    <col min="1" max="1" width="15.552380952381" customWidth="1"/>
    <col min="2" max="2" width="15" customWidth="1"/>
    <col min="3" max="3" width="16.7809523809524" style="1" customWidth="1"/>
    <col min="4" max="6" width="10.7809523809524" style="2" customWidth="1"/>
    <col min="7" max="7" width="24.7809523809524" style="2" customWidth="1"/>
    <col min="8" max="8" width="16.7809523809524" style="3" customWidth="1"/>
  </cols>
  <sheetData>
    <row r="1" ht="41" customHeight="1" spans="1:7">
      <c r="A1" s="4" t="s">
        <v>0</v>
      </c>
      <c r="B1" s="5"/>
      <c r="C1" s="6"/>
      <c r="D1" s="7"/>
      <c r="E1" s="7"/>
      <c r="F1" s="7"/>
      <c r="G1" s="7"/>
    </row>
    <row r="2" ht="52" customHeight="1" spans="1:8">
      <c r="A2" s="8" t="s">
        <v>1</v>
      </c>
      <c r="B2" s="8"/>
      <c r="C2" s="8"/>
      <c r="D2" s="8"/>
      <c r="E2" s="8"/>
      <c r="F2" s="8"/>
      <c r="G2" s="8"/>
      <c r="H2" s="8"/>
    </row>
    <row r="3" ht="18" customHeight="1" spans="1:8">
      <c r="A3" s="9" t="s">
        <v>2</v>
      </c>
      <c r="B3" s="10" t="s">
        <v>3</v>
      </c>
      <c r="C3" s="11" t="s">
        <v>4</v>
      </c>
      <c r="D3" s="11" t="s">
        <v>5</v>
      </c>
      <c r="E3" s="11" t="s">
        <v>6</v>
      </c>
      <c r="F3" s="12" t="s">
        <v>7</v>
      </c>
      <c r="G3" s="13" t="s">
        <v>8</v>
      </c>
      <c r="H3" s="13" t="s">
        <v>9</v>
      </c>
    </row>
    <row r="4" ht="18" customHeight="1" spans="1:8">
      <c r="A4" s="14" t="s">
        <v>10</v>
      </c>
      <c r="B4" s="14" t="s">
        <v>10</v>
      </c>
      <c r="C4" s="15"/>
      <c r="D4" s="16"/>
      <c r="E4" s="16"/>
      <c r="F4" s="13"/>
      <c r="G4" s="17"/>
      <c r="H4" s="17" t="s">
        <v>9</v>
      </c>
    </row>
    <row r="5" ht="15" customHeight="1" spans="1:8">
      <c r="A5" s="18" t="s">
        <v>11</v>
      </c>
      <c r="B5" s="18" t="s">
        <v>12</v>
      </c>
      <c r="C5" s="19">
        <v>93.8</v>
      </c>
      <c r="D5" s="20">
        <f>(100+100)*0.5</f>
        <v>100</v>
      </c>
      <c r="E5" s="20">
        <f>(98+98)*0.5</f>
        <v>98</v>
      </c>
      <c r="F5" s="19">
        <f t="shared" ref="F5:F68" si="0">(E5+D5)*0.5</f>
        <v>99</v>
      </c>
      <c r="G5" s="21">
        <f t="shared" ref="G5:G68" si="1">C5*0.4+F5*0.6</f>
        <v>96.92</v>
      </c>
      <c r="H5" s="22" t="s">
        <v>13</v>
      </c>
    </row>
    <row r="6" ht="15" customHeight="1" spans="1:8">
      <c r="A6" s="18" t="s">
        <v>14</v>
      </c>
      <c r="B6" s="18" t="s">
        <v>12</v>
      </c>
      <c r="C6" s="19">
        <v>94.6</v>
      </c>
      <c r="D6" s="20">
        <f>(100+100)*0.5</f>
        <v>100</v>
      </c>
      <c r="E6" s="20">
        <f>(95+95)*0.5</f>
        <v>95</v>
      </c>
      <c r="F6" s="21">
        <f t="shared" si="0"/>
        <v>97.5</v>
      </c>
      <c r="G6" s="21">
        <f t="shared" si="1"/>
        <v>96.34</v>
      </c>
      <c r="H6" s="22" t="s">
        <v>13</v>
      </c>
    </row>
    <row r="7" ht="15" customHeight="1" spans="1:8">
      <c r="A7" s="18" t="s">
        <v>15</v>
      </c>
      <c r="B7" s="18" t="s">
        <v>12</v>
      </c>
      <c r="C7" s="19">
        <v>93.1</v>
      </c>
      <c r="D7" s="20">
        <f>(95+95)*0.5</f>
        <v>95</v>
      </c>
      <c r="E7" s="20">
        <f>(98+98)*0.5</f>
        <v>98</v>
      </c>
      <c r="F7" s="21">
        <f t="shared" si="0"/>
        <v>96.5</v>
      </c>
      <c r="G7" s="21">
        <f t="shared" si="1"/>
        <v>95.14</v>
      </c>
      <c r="H7" s="22" t="s">
        <v>13</v>
      </c>
    </row>
    <row r="8" ht="15" customHeight="1" spans="1:8">
      <c r="A8" s="18" t="s">
        <v>16</v>
      </c>
      <c r="B8" s="18" t="s">
        <v>12</v>
      </c>
      <c r="C8" s="19">
        <v>89.3</v>
      </c>
      <c r="D8" s="20">
        <f>(100+100)*0.5</f>
        <v>100</v>
      </c>
      <c r="E8" s="20">
        <f>(98+98)*0.5</f>
        <v>98</v>
      </c>
      <c r="F8" s="21">
        <f t="shared" si="0"/>
        <v>99</v>
      </c>
      <c r="G8" s="21">
        <f t="shared" si="1"/>
        <v>95.12</v>
      </c>
      <c r="H8" s="22" t="s">
        <v>13</v>
      </c>
    </row>
    <row r="9" ht="15" customHeight="1" spans="1:8">
      <c r="A9" s="18" t="s">
        <v>17</v>
      </c>
      <c r="B9" s="18" t="s">
        <v>12</v>
      </c>
      <c r="C9" s="19">
        <v>91.5</v>
      </c>
      <c r="D9" s="20">
        <f>(100+100)*0.5</f>
        <v>100</v>
      </c>
      <c r="E9" s="20">
        <f>(93+93)*0.5</f>
        <v>93</v>
      </c>
      <c r="F9" s="21">
        <f t="shared" si="0"/>
        <v>96.5</v>
      </c>
      <c r="G9" s="21">
        <f t="shared" si="1"/>
        <v>94.5</v>
      </c>
      <c r="H9" s="22" t="s">
        <v>13</v>
      </c>
    </row>
    <row r="10" ht="15" customHeight="1" spans="1:8">
      <c r="A10" s="18" t="s">
        <v>18</v>
      </c>
      <c r="B10" s="18" t="s">
        <v>12</v>
      </c>
      <c r="C10" s="19">
        <v>91.3</v>
      </c>
      <c r="D10" s="20">
        <f>(95+95)*0.5</f>
        <v>95</v>
      </c>
      <c r="E10" s="20">
        <f>(98+98)*0.5</f>
        <v>98</v>
      </c>
      <c r="F10" s="21">
        <f t="shared" si="0"/>
        <v>96.5</v>
      </c>
      <c r="G10" s="21">
        <f t="shared" si="1"/>
        <v>94.42</v>
      </c>
      <c r="H10" s="22" t="s">
        <v>13</v>
      </c>
    </row>
    <row r="11" ht="15" customHeight="1" spans="1:8">
      <c r="A11" s="18" t="s">
        <v>19</v>
      </c>
      <c r="B11" s="18" t="s">
        <v>12</v>
      </c>
      <c r="C11" s="19">
        <v>91.3</v>
      </c>
      <c r="D11" s="20">
        <f>(95+95)*0.5</f>
        <v>95</v>
      </c>
      <c r="E11" s="20">
        <f>(98+98)*0.5</f>
        <v>98</v>
      </c>
      <c r="F11" s="21">
        <f t="shared" si="0"/>
        <v>96.5</v>
      </c>
      <c r="G11" s="21">
        <f t="shared" si="1"/>
        <v>94.42</v>
      </c>
      <c r="H11" s="22" t="s">
        <v>13</v>
      </c>
    </row>
    <row r="12" ht="15" customHeight="1" spans="1:8">
      <c r="A12" s="18" t="s">
        <v>20</v>
      </c>
      <c r="B12" s="18" t="s">
        <v>12</v>
      </c>
      <c r="C12" s="19">
        <v>91.2</v>
      </c>
      <c r="D12" s="20">
        <f>(95+95)*0.5</f>
        <v>95</v>
      </c>
      <c r="E12" s="20">
        <f>(98+98)*0.5</f>
        <v>98</v>
      </c>
      <c r="F12" s="21">
        <f t="shared" si="0"/>
        <v>96.5</v>
      </c>
      <c r="G12" s="21">
        <f t="shared" si="1"/>
        <v>94.38</v>
      </c>
      <c r="H12" s="22" t="s">
        <v>13</v>
      </c>
    </row>
    <row r="13" ht="15" customHeight="1" spans="1:8">
      <c r="A13" s="18" t="s">
        <v>21</v>
      </c>
      <c r="B13" s="18" t="s">
        <v>12</v>
      </c>
      <c r="C13" s="19">
        <v>92.4</v>
      </c>
      <c r="D13" s="20">
        <f>(95+95)*0.5</f>
        <v>95</v>
      </c>
      <c r="E13" s="20">
        <f>(95+95)*0.5</f>
        <v>95</v>
      </c>
      <c r="F13" s="21">
        <f t="shared" si="0"/>
        <v>95</v>
      </c>
      <c r="G13" s="21">
        <f t="shared" si="1"/>
        <v>93.96</v>
      </c>
      <c r="H13" s="22" t="s">
        <v>13</v>
      </c>
    </row>
    <row r="14" ht="15" customHeight="1" spans="1:8">
      <c r="A14" s="18" t="s">
        <v>22</v>
      </c>
      <c r="B14" s="18" t="s">
        <v>12</v>
      </c>
      <c r="C14" s="19">
        <v>95.8</v>
      </c>
      <c r="D14" s="20">
        <f>(90+90)*0.5</f>
        <v>90</v>
      </c>
      <c r="E14" s="20">
        <f>(95+95)*0.5</f>
        <v>95</v>
      </c>
      <c r="F14" s="21">
        <f t="shared" si="0"/>
        <v>92.5</v>
      </c>
      <c r="G14" s="21">
        <f t="shared" si="1"/>
        <v>93.82</v>
      </c>
      <c r="H14" s="22" t="s">
        <v>13</v>
      </c>
    </row>
    <row r="15" ht="15" customHeight="1" spans="1:8">
      <c r="A15" s="18" t="s">
        <v>23</v>
      </c>
      <c r="B15" s="18" t="s">
        <v>12</v>
      </c>
      <c r="C15" s="19">
        <v>88.8</v>
      </c>
      <c r="D15" s="20">
        <f>(95+95)*0.5</f>
        <v>95</v>
      </c>
      <c r="E15" s="20">
        <f>(98+98)*0.5</f>
        <v>98</v>
      </c>
      <c r="F15" s="21">
        <f t="shared" si="0"/>
        <v>96.5</v>
      </c>
      <c r="G15" s="21">
        <f t="shared" si="1"/>
        <v>93.42</v>
      </c>
      <c r="H15" s="22" t="s">
        <v>13</v>
      </c>
    </row>
    <row r="16" ht="15" customHeight="1" spans="1:8">
      <c r="A16" s="18" t="s">
        <v>24</v>
      </c>
      <c r="B16" s="18" t="s">
        <v>12</v>
      </c>
      <c r="C16" s="19">
        <v>88.6</v>
      </c>
      <c r="D16" s="20">
        <f>(95+95)*0.5</f>
        <v>95</v>
      </c>
      <c r="E16" s="20">
        <f>(98+98)*0.5</f>
        <v>98</v>
      </c>
      <c r="F16" s="21">
        <f t="shared" si="0"/>
        <v>96.5</v>
      </c>
      <c r="G16" s="21">
        <f t="shared" si="1"/>
        <v>93.34</v>
      </c>
      <c r="H16" s="22" t="s">
        <v>13</v>
      </c>
    </row>
    <row r="17" ht="15" customHeight="1" spans="1:8">
      <c r="A17" s="18" t="s">
        <v>25</v>
      </c>
      <c r="B17" s="18" t="s">
        <v>12</v>
      </c>
      <c r="C17" s="19">
        <v>94.3</v>
      </c>
      <c r="D17" s="20">
        <f>(95+95)*0.5</f>
        <v>95</v>
      </c>
      <c r="E17" s="20">
        <f>(90+90)*0.5</f>
        <v>90</v>
      </c>
      <c r="F17" s="21">
        <f t="shared" si="0"/>
        <v>92.5</v>
      </c>
      <c r="G17" s="21">
        <f t="shared" si="1"/>
        <v>93.22</v>
      </c>
      <c r="H17" s="22" t="s">
        <v>13</v>
      </c>
    </row>
    <row r="18" ht="15" customHeight="1" spans="1:8">
      <c r="A18" s="18" t="s">
        <v>26</v>
      </c>
      <c r="B18" s="18" t="s">
        <v>12</v>
      </c>
      <c r="C18" s="19">
        <v>91.6</v>
      </c>
      <c r="D18" s="20">
        <f>(95+95)*0.5</f>
        <v>95</v>
      </c>
      <c r="E18" s="20">
        <f>(93+93)*0.5</f>
        <v>93</v>
      </c>
      <c r="F18" s="21">
        <f t="shared" si="0"/>
        <v>94</v>
      </c>
      <c r="G18" s="21">
        <f t="shared" si="1"/>
        <v>93.04</v>
      </c>
      <c r="H18" s="22" t="s">
        <v>13</v>
      </c>
    </row>
    <row r="19" ht="15" customHeight="1" spans="1:8">
      <c r="A19" s="18" t="s">
        <v>27</v>
      </c>
      <c r="B19" s="18" t="s">
        <v>12</v>
      </c>
      <c r="C19" s="19">
        <v>90.1</v>
      </c>
      <c r="D19" s="20">
        <f>(90+90)*0.5</f>
        <v>90</v>
      </c>
      <c r="E19" s="20">
        <f>(98+98)*0.5</f>
        <v>98</v>
      </c>
      <c r="F19" s="21">
        <f t="shared" si="0"/>
        <v>94</v>
      </c>
      <c r="G19" s="21">
        <f t="shared" si="1"/>
        <v>92.44</v>
      </c>
      <c r="H19" s="22" t="s">
        <v>13</v>
      </c>
    </row>
    <row r="20" ht="15" customHeight="1" spans="1:8">
      <c r="A20" s="18" t="s">
        <v>28</v>
      </c>
      <c r="B20" s="18" t="s">
        <v>12</v>
      </c>
      <c r="C20" s="19">
        <v>90</v>
      </c>
      <c r="D20" s="20">
        <f>(90+90)*0.5</f>
        <v>90</v>
      </c>
      <c r="E20" s="20">
        <f>(98+98)*0.5</f>
        <v>98</v>
      </c>
      <c r="F20" s="21">
        <f t="shared" si="0"/>
        <v>94</v>
      </c>
      <c r="G20" s="21">
        <f t="shared" si="1"/>
        <v>92.4</v>
      </c>
      <c r="H20" s="22" t="s">
        <v>13</v>
      </c>
    </row>
    <row r="21" ht="15" customHeight="1" spans="1:8">
      <c r="A21" s="18" t="s">
        <v>29</v>
      </c>
      <c r="B21" s="18" t="s">
        <v>12</v>
      </c>
      <c r="C21" s="19">
        <v>93.2</v>
      </c>
      <c r="D21" s="20">
        <f>(95+95)*0.5</f>
        <v>95</v>
      </c>
      <c r="E21" s="20">
        <f>(88+88)*0.5</f>
        <v>88</v>
      </c>
      <c r="F21" s="21">
        <f t="shared" si="0"/>
        <v>91.5</v>
      </c>
      <c r="G21" s="21">
        <f t="shared" si="1"/>
        <v>92.18</v>
      </c>
      <c r="H21" s="22" t="s">
        <v>13</v>
      </c>
    </row>
    <row r="22" ht="15" customHeight="1" spans="1:8">
      <c r="A22" s="18" t="s">
        <v>30</v>
      </c>
      <c r="B22" s="18" t="s">
        <v>12</v>
      </c>
      <c r="C22" s="19">
        <v>93.3</v>
      </c>
      <c r="D22" s="20">
        <f>(95+95)*0.5</f>
        <v>95</v>
      </c>
      <c r="E22" s="20">
        <f>(87+87)*0.5</f>
        <v>87</v>
      </c>
      <c r="F22" s="21">
        <f t="shared" si="0"/>
        <v>91</v>
      </c>
      <c r="G22" s="21">
        <f t="shared" si="1"/>
        <v>91.92</v>
      </c>
      <c r="H22" s="22" t="s">
        <v>13</v>
      </c>
    </row>
    <row r="23" ht="15" customHeight="1" spans="1:8">
      <c r="A23" s="18" t="s">
        <v>31</v>
      </c>
      <c r="B23" s="18" t="s">
        <v>12</v>
      </c>
      <c r="C23" s="19">
        <v>92.6</v>
      </c>
      <c r="D23" s="20">
        <f>(85+85)*0.5</f>
        <v>85</v>
      </c>
      <c r="E23" s="20">
        <f>(97+97)*0.5</f>
        <v>97</v>
      </c>
      <c r="F23" s="21">
        <f t="shared" si="0"/>
        <v>91</v>
      </c>
      <c r="G23" s="21">
        <f t="shared" si="1"/>
        <v>91.64</v>
      </c>
      <c r="H23" s="22" t="s">
        <v>13</v>
      </c>
    </row>
    <row r="24" ht="15" customHeight="1" spans="1:8">
      <c r="A24" s="18" t="s">
        <v>32</v>
      </c>
      <c r="B24" s="18" t="s">
        <v>12</v>
      </c>
      <c r="C24" s="19">
        <v>86.5</v>
      </c>
      <c r="D24" s="20">
        <f>(95+95)*0.5</f>
        <v>95</v>
      </c>
      <c r="E24" s="20">
        <f>(95+95)*0.5</f>
        <v>95</v>
      </c>
      <c r="F24" s="21">
        <f t="shared" si="0"/>
        <v>95</v>
      </c>
      <c r="G24" s="21">
        <f t="shared" si="1"/>
        <v>91.6</v>
      </c>
      <c r="H24" s="22" t="s">
        <v>13</v>
      </c>
    </row>
    <row r="25" ht="15" customHeight="1" spans="1:8">
      <c r="A25" s="18" t="s">
        <v>33</v>
      </c>
      <c r="B25" s="18" t="s">
        <v>12</v>
      </c>
      <c r="C25" s="19">
        <v>84.5</v>
      </c>
      <c r="D25" s="20">
        <f>(95+95)*0.5</f>
        <v>95</v>
      </c>
      <c r="E25" s="20">
        <f>(97+98)*0.5</f>
        <v>97.5</v>
      </c>
      <c r="F25" s="21">
        <f t="shared" si="0"/>
        <v>96.25</v>
      </c>
      <c r="G25" s="21">
        <f t="shared" si="1"/>
        <v>91.55</v>
      </c>
      <c r="H25" s="22" t="s">
        <v>13</v>
      </c>
    </row>
    <row r="26" ht="15" customHeight="1" spans="1:8">
      <c r="A26" s="18" t="s">
        <v>34</v>
      </c>
      <c r="B26" s="18" t="s">
        <v>12</v>
      </c>
      <c r="C26" s="19">
        <v>88.4</v>
      </c>
      <c r="D26" s="20">
        <f>(95+95)*0.5</f>
        <v>95</v>
      </c>
      <c r="E26" s="20">
        <f>(92+92)*0.5</f>
        <v>92</v>
      </c>
      <c r="F26" s="21">
        <f t="shared" si="0"/>
        <v>93.5</v>
      </c>
      <c r="G26" s="21">
        <f t="shared" si="1"/>
        <v>91.46</v>
      </c>
      <c r="H26" s="22" t="s">
        <v>13</v>
      </c>
    </row>
    <row r="27" ht="15" customHeight="1" spans="1:8">
      <c r="A27" s="18" t="s">
        <v>35</v>
      </c>
      <c r="B27" s="18" t="s">
        <v>12</v>
      </c>
      <c r="C27" s="19">
        <v>91.3</v>
      </c>
      <c r="D27" s="20">
        <f>(86+86)*0.5</f>
        <v>86</v>
      </c>
      <c r="E27" s="20">
        <f>(97+97)*0.5</f>
        <v>97</v>
      </c>
      <c r="F27" s="21">
        <f t="shared" si="0"/>
        <v>91.5</v>
      </c>
      <c r="G27" s="21">
        <f t="shared" si="1"/>
        <v>91.42</v>
      </c>
      <c r="H27" s="22" t="s">
        <v>13</v>
      </c>
    </row>
    <row r="28" ht="15" customHeight="1" spans="1:8">
      <c r="A28" s="18" t="s">
        <v>36</v>
      </c>
      <c r="B28" s="18" t="s">
        <v>12</v>
      </c>
      <c r="C28" s="19">
        <v>88.1</v>
      </c>
      <c r="D28" s="20">
        <f>(95+95)*0.5</f>
        <v>95</v>
      </c>
      <c r="E28" s="20">
        <f>(92+92)*0.5</f>
        <v>92</v>
      </c>
      <c r="F28" s="21">
        <f t="shared" si="0"/>
        <v>93.5</v>
      </c>
      <c r="G28" s="21">
        <f t="shared" si="1"/>
        <v>91.34</v>
      </c>
      <c r="H28" s="22" t="s">
        <v>13</v>
      </c>
    </row>
    <row r="29" ht="15" customHeight="1" spans="1:8">
      <c r="A29" s="18" t="s">
        <v>37</v>
      </c>
      <c r="B29" s="18" t="s">
        <v>12</v>
      </c>
      <c r="C29" s="19">
        <v>87.3</v>
      </c>
      <c r="D29" s="20">
        <f>(90+90)*0.5</f>
        <v>90</v>
      </c>
      <c r="E29" s="20">
        <f>(98+98)*0.5</f>
        <v>98</v>
      </c>
      <c r="F29" s="21">
        <f t="shared" si="0"/>
        <v>94</v>
      </c>
      <c r="G29" s="21">
        <f t="shared" si="1"/>
        <v>91.32</v>
      </c>
      <c r="H29" s="22" t="s">
        <v>13</v>
      </c>
    </row>
    <row r="30" ht="15" customHeight="1" spans="1:8">
      <c r="A30" s="18" t="s">
        <v>38</v>
      </c>
      <c r="B30" s="18" t="s">
        <v>12</v>
      </c>
      <c r="C30" s="19">
        <v>79.4</v>
      </c>
      <c r="D30" s="20">
        <f>(100+100)*0.5</f>
        <v>100</v>
      </c>
      <c r="E30" s="20">
        <f>(98+98)*0.5</f>
        <v>98</v>
      </c>
      <c r="F30" s="21">
        <f t="shared" si="0"/>
        <v>99</v>
      </c>
      <c r="G30" s="21">
        <f t="shared" si="1"/>
        <v>91.16</v>
      </c>
      <c r="H30" s="22" t="s">
        <v>13</v>
      </c>
    </row>
    <row r="31" ht="15" customHeight="1" spans="1:8">
      <c r="A31" s="18" t="s">
        <v>39</v>
      </c>
      <c r="B31" s="18" t="s">
        <v>12</v>
      </c>
      <c r="C31" s="19">
        <v>94.6</v>
      </c>
      <c r="D31" s="20">
        <f>(90+90)*0.5</f>
        <v>90</v>
      </c>
      <c r="E31" s="20">
        <f>(87+87)*0.5</f>
        <v>87</v>
      </c>
      <c r="F31" s="21">
        <f t="shared" si="0"/>
        <v>88.5</v>
      </c>
      <c r="G31" s="21">
        <f t="shared" si="1"/>
        <v>90.94</v>
      </c>
      <c r="H31" s="22" t="s">
        <v>13</v>
      </c>
    </row>
    <row r="32" ht="15" customHeight="1" spans="1:8">
      <c r="A32" s="18" t="s">
        <v>40</v>
      </c>
      <c r="B32" s="18" t="s">
        <v>12</v>
      </c>
      <c r="C32" s="19">
        <v>94.4</v>
      </c>
      <c r="D32" s="20">
        <f>(86+86)*0.5</f>
        <v>86</v>
      </c>
      <c r="E32" s="20">
        <f>(91+91)*0.5</f>
        <v>91</v>
      </c>
      <c r="F32" s="21">
        <f t="shared" si="0"/>
        <v>88.5</v>
      </c>
      <c r="G32" s="21">
        <f t="shared" si="1"/>
        <v>90.86</v>
      </c>
      <c r="H32" s="22" t="s">
        <v>13</v>
      </c>
    </row>
    <row r="33" ht="15" customHeight="1" spans="1:8">
      <c r="A33" s="18" t="s">
        <v>41</v>
      </c>
      <c r="B33" s="18" t="s">
        <v>12</v>
      </c>
      <c r="C33" s="19">
        <v>91.3</v>
      </c>
      <c r="D33" s="20">
        <f>(90+90)*0.5</f>
        <v>90</v>
      </c>
      <c r="E33" s="20">
        <f>(91+91)*0.5</f>
        <v>91</v>
      </c>
      <c r="F33" s="21">
        <f t="shared" si="0"/>
        <v>90.5</v>
      </c>
      <c r="G33" s="21">
        <f t="shared" si="1"/>
        <v>90.82</v>
      </c>
      <c r="H33" s="22" t="s">
        <v>13</v>
      </c>
    </row>
    <row r="34" ht="15" customHeight="1" spans="1:8">
      <c r="A34" s="18" t="s">
        <v>42</v>
      </c>
      <c r="B34" s="18" t="s">
        <v>12</v>
      </c>
      <c r="C34" s="19">
        <v>87.8</v>
      </c>
      <c r="D34" s="20">
        <f>(90+90)*0.5</f>
        <v>90</v>
      </c>
      <c r="E34" s="20">
        <f>(95+95)*0.5</f>
        <v>95</v>
      </c>
      <c r="F34" s="21">
        <f t="shared" si="0"/>
        <v>92.5</v>
      </c>
      <c r="G34" s="21">
        <f t="shared" si="1"/>
        <v>90.62</v>
      </c>
      <c r="H34" s="22" t="s">
        <v>13</v>
      </c>
    </row>
    <row r="35" ht="15" customHeight="1" spans="1:8">
      <c r="A35" s="18" t="s">
        <v>43</v>
      </c>
      <c r="B35" s="18" t="s">
        <v>12</v>
      </c>
      <c r="C35" s="19">
        <v>86.6</v>
      </c>
      <c r="D35" s="20">
        <f>(98+98)*0.5</f>
        <v>98</v>
      </c>
      <c r="E35" s="20">
        <f>(88+88)*0.5</f>
        <v>88</v>
      </c>
      <c r="F35" s="21">
        <f t="shared" si="0"/>
        <v>93</v>
      </c>
      <c r="G35" s="21">
        <f t="shared" si="1"/>
        <v>90.44</v>
      </c>
      <c r="H35" s="22" t="s">
        <v>13</v>
      </c>
    </row>
    <row r="36" ht="15" customHeight="1" spans="1:8">
      <c r="A36" s="18" t="s">
        <v>44</v>
      </c>
      <c r="B36" s="18" t="s">
        <v>12</v>
      </c>
      <c r="C36" s="19">
        <v>87.2</v>
      </c>
      <c r="D36" s="20">
        <f>(90+90)*0.5</f>
        <v>90</v>
      </c>
      <c r="E36" s="20">
        <f>(95+95)*0.5</f>
        <v>95</v>
      </c>
      <c r="F36" s="21">
        <f t="shared" si="0"/>
        <v>92.5</v>
      </c>
      <c r="G36" s="21">
        <f t="shared" si="1"/>
        <v>90.38</v>
      </c>
      <c r="H36" s="22" t="s">
        <v>13</v>
      </c>
    </row>
    <row r="37" ht="15" customHeight="1" spans="1:8">
      <c r="A37" s="18" t="s">
        <v>45</v>
      </c>
      <c r="B37" s="18" t="s">
        <v>12</v>
      </c>
      <c r="C37" s="19">
        <v>90.4</v>
      </c>
      <c r="D37" s="20">
        <f>(85+85)*0.5</f>
        <v>85</v>
      </c>
      <c r="E37" s="20">
        <f>(95+95)*0.5</f>
        <v>95</v>
      </c>
      <c r="F37" s="21">
        <f t="shared" si="0"/>
        <v>90</v>
      </c>
      <c r="G37" s="21">
        <f t="shared" si="1"/>
        <v>90.16</v>
      </c>
      <c r="H37" s="22" t="s">
        <v>13</v>
      </c>
    </row>
    <row r="38" ht="15" customHeight="1" spans="1:8">
      <c r="A38" s="18" t="s">
        <v>46</v>
      </c>
      <c r="B38" s="18" t="s">
        <v>12</v>
      </c>
      <c r="C38" s="19">
        <v>90.3</v>
      </c>
      <c r="D38" s="20">
        <f>(90+90)*0.5</f>
        <v>90</v>
      </c>
      <c r="E38" s="20">
        <f>(90+90)*0.5</f>
        <v>90</v>
      </c>
      <c r="F38" s="21">
        <f t="shared" si="0"/>
        <v>90</v>
      </c>
      <c r="G38" s="21">
        <f t="shared" si="1"/>
        <v>90.12</v>
      </c>
      <c r="H38" s="22" t="s">
        <v>13</v>
      </c>
    </row>
    <row r="39" ht="15" customHeight="1" spans="1:8">
      <c r="A39" s="18" t="s">
        <v>47</v>
      </c>
      <c r="B39" s="18" t="s">
        <v>12</v>
      </c>
      <c r="C39" s="19">
        <v>93.6</v>
      </c>
      <c r="D39" s="20">
        <f>(90+90)*0.5</f>
        <v>90</v>
      </c>
      <c r="E39" s="20">
        <f>(85+85)*0.5</f>
        <v>85</v>
      </c>
      <c r="F39" s="21">
        <f t="shared" si="0"/>
        <v>87.5</v>
      </c>
      <c r="G39" s="21">
        <f t="shared" si="1"/>
        <v>89.94</v>
      </c>
      <c r="H39" s="22" t="s">
        <v>13</v>
      </c>
    </row>
    <row r="40" ht="15" customHeight="1" spans="1:8">
      <c r="A40" s="18" t="s">
        <v>48</v>
      </c>
      <c r="B40" s="18" t="s">
        <v>12</v>
      </c>
      <c r="C40" s="19">
        <v>84.3</v>
      </c>
      <c r="D40" s="20">
        <f>(95+95)*0.5</f>
        <v>95</v>
      </c>
      <c r="E40" s="20">
        <f>(92+92)*0.5</f>
        <v>92</v>
      </c>
      <c r="F40" s="21">
        <f t="shared" si="0"/>
        <v>93.5</v>
      </c>
      <c r="G40" s="21">
        <f t="shared" si="1"/>
        <v>89.82</v>
      </c>
      <c r="H40" s="22" t="s">
        <v>13</v>
      </c>
    </row>
    <row r="41" ht="15" customHeight="1" spans="1:8">
      <c r="A41" s="18" t="s">
        <v>49</v>
      </c>
      <c r="B41" s="18" t="s">
        <v>12</v>
      </c>
      <c r="C41" s="19">
        <v>87.1</v>
      </c>
      <c r="D41" s="20">
        <f>(85+85)*0.5</f>
        <v>85</v>
      </c>
      <c r="E41" s="20">
        <f>(98+98)*0.5</f>
        <v>98</v>
      </c>
      <c r="F41" s="21">
        <f t="shared" si="0"/>
        <v>91.5</v>
      </c>
      <c r="G41" s="21">
        <f t="shared" si="1"/>
        <v>89.74</v>
      </c>
      <c r="H41" s="22" t="s">
        <v>13</v>
      </c>
    </row>
    <row r="42" ht="15" customHeight="1" spans="1:8">
      <c r="A42" s="18" t="s">
        <v>50</v>
      </c>
      <c r="B42" s="18" t="s">
        <v>12</v>
      </c>
      <c r="C42" s="19">
        <v>89.1</v>
      </c>
      <c r="D42" s="20">
        <f>(90+90)*0.5</f>
        <v>90</v>
      </c>
      <c r="E42" s="20">
        <f>(89+89)*0.5</f>
        <v>89</v>
      </c>
      <c r="F42" s="21">
        <f t="shared" si="0"/>
        <v>89.5</v>
      </c>
      <c r="G42" s="21">
        <f t="shared" si="1"/>
        <v>89.34</v>
      </c>
      <c r="H42" s="22" t="s">
        <v>13</v>
      </c>
    </row>
    <row r="43" ht="15" customHeight="1" spans="1:8">
      <c r="A43" s="18" t="s">
        <v>51</v>
      </c>
      <c r="B43" s="18" t="s">
        <v>12</v>
      </c>
      <c r="C43" s="19">
        <v>92.1</v>
      </c>
      <c r="D43" s="20">
        <f>(90+90)*0.5</f>
        <v>90</v>
      </c>
      <c r="E43" s="20">
        <f>(85+85)*0.5</f>
        <v>85</v>
      </c>
      <c r="F43" s="21">
        <f t="shared" si="0"/>
        <v>87.5</v>
      </c>
      <c r="G43" s="21">
        <f t="shared" si="1"/>
        <v>89.34</v>
      </c>
      <c r="H43" s="22" t="s">
        <v>13</v>
      </c>
    </row>
    <row r="44" ht="15" customHeight="1" spans="1:8">
      <c r="A44" s="18" t="s">
        <v>52</v>
      </c>
      <c r="B44" s="18" t="s">
        <v>12</v>
      </c>
      <c r="C44" s="19">
        <v>90.1</v>
      </c>
      <c r="D44" s="20">
        <f>(90+90)*0.5</f>
        <v>90</v>
      </c>
      <c r="E44" s="20">
        <f>(87+87)*0.5</f>
        <v>87</v>
      </c>
      <c r="F44" s="21">
        <f t="shared" si="0"/>
        <v>88.5</v>
      </c>
      <c r="G44" s="21">
        <f t="shared" si="1"/>
        <v>89.14</v>
      </c>
      <c r="H44" s="22" t="s">
        <v>13</v>
      </c>
    </row>
    <row r="45" ht="15" customHeight="1" spans="1:8">
      <c r="A45" s="18" t="s">
        <v>53</v>
      </c>
      <c r="B45" s="18" t="s">
        <v>12</v>
      </c>
      <c r="C45" s="19">
        <v>88.2</v>
      </c>
      <c r="D45" s="20">
        <f>(90+90)*0.5</f>
        <v>90</v>
      </c>
      <c r="E45" s="20">
        <f>(89+90)*0.5</f>
        <v>89.5</v>
      </c>
      <c r="F45" s="21">
        <f t="shared" si="0"/>
        <v>89.75</v>
      </c>
      <c r="G45" s="21">
        <f t="shared" si="1"/>
        <v>89.13</v>
      </c>
      <c r="H45" s="22" t="s">
        <v>13</v>
      </c>
    </row>
    <row r="46" ht="15" customHeight="1" spans="1:8">
      <c r="A46" s="18" t="s">
        <v>54</v>
      </c>
      <c r="B46" s="18" t="s">
        <v>12</v>
      </c>
      <c r="C46" s="19">
        <v>91.5</v>
      </c>
      <c r="D46" s="20">
        <f>(85+85)*0.5</f>
        <v>85</v>
      </c>
      <c r="E46" s="20">
        <f>(90+90)*0.5</f>
        <v>90</v>
      </c>
      <c r="F46" s="21">
        <f t="shared" si="0"/>
        <v>87.5</v>
      </c>
      <c r="G46" s="21">
        <f t="shared" si="1"/>
        <v>89.1</v>
      </c>
      <c r="H46" s="22" t="s">
        <v>13</v>
      </c>
    </row>
    <row r="47" ht="15" customHeight="1" spans="1:8">
      <c r="A47" s="18" t="s">
        <v>55</v>
      </c>
      <c r="B47" s="18" t="s">
        <v>12</v>
      </c>
      <c r="C47" s="19">
        <v>89.9</v>
      </c>
      <c r="D47" s="20">
        <f>(90+90)*0.5</f>
        <v>90</v>
      </c>
      <c r="E47" s="20">
        <f>(87+87)*0.5</f>
        <v>87</v>
      </c>
      <c r="F47" s="21">
        <f t="shared" si="0"/>
        <v>88.5</v>
      </c>
      <c r="G47" s="21">
        <f t="shared" si="1"/>
        <v>89.06</v>
      </c>
      <c r="H47" s="22" t="s">
        <v>13</v>
      </c>
    </row>
    <row r="48" ht="15" customHeight="1" spans="1:8">
      <c r="A48" s="18" t="s">
        <v>56</v>
      </c>
      <c r="B48" s="18" t="s">
        <v>12</v>
      </c>
      <c r="C48" s="19">
        <v>82.5</v>
      </c>
      <c r="D48" s="20">
        <f>(90+90)*0.5</f>
        <v>90</v>
      </c>
      <c r="E48" s="20">
        <f>(94+94)*0.5</f>
        <v>94</v>
      </c>
      <c r="F48" s="21">
        <f t="shared" si="0"/>
        <v>92</v>
      </c>
      <c r="G48" s="21">
        <f t="shared" si="1"/>
        <v>88.2</v>
      </c>
      <c r="H48" s="22" t="s">
        <v>13</v>
      </c>
    </row>
    <row r="49" ht="15" customHeight="1" spans="1:8">
      <c r="A49" s="18" t="s">
        <v>57</v>
      </c>
      <c r="B49" s="18" t="s">
        <v>12</v>
      </c>
      <c r="C49" s="19">
        <v>87.7</v>
      </c>
      <c r="D49" s="20">
        <f>(85+85)*0.5</f>
        <v>85</v>
      </c>
      <c r="E49" s="20">
        <f>(92+92)*0.5</f>
        <v>92</v>
      </c>
      <c r="F49" s="21">
        <f t="shared" si="0"/>
        <v>88.5</v>
      </c>
      <c r="G49" s="21">
        <f t="shared" si="1"/>
        <v>88.18</v>
      </c>
      <c r="H49" s="22" t="s">
        <v>13</v>
      </c>
    </row>
    <row r="50" ht="15" customHeight="1" spans="1:11">
      <c r="A50" s="18" t="s">
        <v>58</v>
      </c>
      <c r="B50" s="18" t="s">
        <v>12</v>
      </c>
      <c r="C50" s="19">
        <v>86.9</v>
      </c>
      <c r="D50" s="20">
        <f>(80+80)*0.5</f>
        <v>80</v>
      </c>
      <c r="E50" s="20">
        <f>(98+98)*0.5</f>
        <v>98</v>
      </c>
      <c r="F50" s="21">
        <f t="shared" si="0"/>
        <v>89</v>
      </c>
      <c r="G50" s="21">
        <f t="shared" si="1"/>
        <v>88.16</v>
      </c>
      <c r="H50" s="22" t="s">
        <v>13</v>
      </c>
      <c r="K50" s="23"/>
    </row>
    <row r="51" ht="15" customHeight="1" spans="1:8">
      <c r="A51" s="18" t="s">
        <v>59</v>
      </c>
      <c r="B51" s="18" t="s">
        <v>12</v>
      </c>
      <c r="C51" s="19">
        <v>91.1</v>
      </c>
      <c r="D51" s="20">
        <f>(75+75)*0.5</f>
        <v>75</v>
      </c>
      <c r="E51" s="20">
        <f>(97+97)*0.5</f>
        <v>97</v>
      </c>
      <c r="F51" s="21">
        <f t="shared" si="0"/>
        <v>86</v>
      </c>
      <c r="G51" s="21">
        <f t="shared" si="1"/>
        <v>88.04</v>
      </c>
      <c r="H51" s="22" t="s">
        <v>13</v>
      </c>
    </row>
    <row r="52" ht="15" customHeight="1" spans="1:8">
      <c r="A52" s="18" t="s">
        <v>60</v>
      </c>
      <c r="B52" s="18" t="s">
        <v>12</v>
      </c>
      <c r="C52" s="19">
        <v>90.3</v>
      </c>
      <c r="D52" s="20">
        <f>(80+80)*0.5</f>
        <v>80</v>
      </c>
      <c r="E52" s="20">
        <f>(93+93)*0.5</f>
        <v>93</v>
      </c>
      <c r="F52" s="21">
        <f t="shared" si="0"/>
        <v>86.5</v>
      </c>
      <c r="G52" s="21">
        <f t="shared" si="1"/>
        <v>88.02</v>
      </c>
      <c r="H52" s="22" t="s">
        <v>13</v>
      </c>
    </row>
    <row r="53" ht="15" customHeight="1" spans="1:8">
      <c r="A53" s="18" t="s">
        <v>61</v>
      </c>
      <c r="B53" s="18" t="s">
        <v>12</v>
      </c>
      <c r="C53" s="19">
        <v>92.1</v>
      </c>
      <c r="D53" s="20">
        <f>(85+80)*0.5</f>
        <v>82.5</v>
      </c>
      <c r="E53" s="20">
        <f>(88+88)*0.5</f>
        <v>88</v>
      </c>
      <c r="F53" s="21">
        <f t="shared" si="0"/>
        <v>85.25</v>
      </c>
      <c r="G53" s="21">
        <f t="shared" si="1"/>
        <v>87.99</v>
      </c>
      <c r="H53" s="22" t="s">
        <v>13</v>
      </c>
    </row>
    <row r="54" ht="15" customHeight="1" spans="1:8">
      <c r="A54" s="18" t="s">
        <v>62</v>
      </c>
      <c r="B54" s="18" t="s">
        <v>12</v>
      </c>
      <c r="C54" s="19">
        <v>86.1</v>
      </c>
      <c r="D54" s="20">
        <f>(80+80)*0.5</f>
        <v>80</v>
      </c>
      <c r="E54" s="20">
        <f>(98+98)*0.5</f>
        <v>98</v>
      </c>
      <c r="F54" s="21">
        <f t="shared" si="0"/>
        <v>89</v>
      </c>
      <c r="G54" s="21">
        <f t="shared" si="1"/>
        <v>87.84</v>
      </c>
      <c r="H54" s="22" t="s">
        <v>13</v>
      </c>
    </row>
    <row r="55" ht="15" customHeight="1" spans="1:8">
      <c r="A55" s="18" t="s">
        <v>63</v>
      </c>
      <c r="B55" s="18" t="s">
        <v>12</v>
      </c>
      <c r="C55" s="19">
        <v>87.8</v>
      </c>
      <c r="D55" s="20">
        <f>(85+85)*0.5</f>
        <v>85</v>
      </c>
      <c r="E55" s="20">
        <f>(89+89)*0.5</f>
        <v>89</v>
      </c>
      <c r="F55" s="21">
        <f t="shared" si="0"/>
        <v>87</v>
      </c>
      <c r="G55" s="21">
        <f t="shared" si="1"/>
        <v>87.32</v>
      </c>
      <c r="H55" s="22" t="s">
        <v>13</v>
      </c>
    </row>
    <row r="56" ht="15" customHeight="1" spans="1:8">
      <c r="A56" s="18" t="s">
        <v>64</v>
      </c>
      <c r="B56" s="18" t="s">
        <v>12</v>
      </c>
      <c r="C56" s="19">
        <v>87</v>
      </c>
      <c r="D56" s="20">
        <f>(80+80)*0.5</f>
        <v>80</v>
      </c>
      <c r="E56" s="20">
        <f>(95+95)*0.5</f>
        <v>95</v>
      </c>
      <c r="F56" s="21">
        <f t="shared" si="0"/>
        <v>87.5</v>
      </c>
      <c r="G56" s="21">
        <f t="shared" si="1"/>
        <v>87.3</v>
      </c>
      <c r="H56" s="22" t="s">
        <v>13</v>
      </c>
    </row>
    <row r="57" ht="15" customHeight="1" spans="1:8">
      <c r="A57" s="18" t="s">
        <v>65</v>
      </c>
      <c r="B57" s="18" t="s">
        <v>12</v>
      </c>
      <c r="C57" s="19">
        <v>88.3</v>
      </c>
      <c r="D57" s="20">
        <f>(80+80)*0.5</f>
        <v>80</v>
      </c>
      <c r="E57" s="20">
        <f>(92+92)*0.5</f>
        <v>92</v>
      </c>
      <c r="F57" s="21">
        <f t="shared" si="0"/>
        <v>86</v>
      </c>
      <c r="G57" s="21">
        <f t="shared" si="1"/>
        <v>86.92</v>
      </c>
      <c r="H57" s="22" t="s">
        <v>13</v>
      </c>
    </row>
    <row r="58" ht="15" customHeight="1" spans="1:8">
      <c r="A58" s="18" t="s">
        <v>66</v>
      </c>
      <c r="B58" s="18" t="s">
        <v>12</v>
      </c>
      <c r="C58" s="19">
        <v>95.6</v>
      </c>
      <c r="D58" s="20">
        <f>(70+70)*0.5</f>
        <v>70</v>
      </c>
      <c r="E58" s="20">
        <f>(92+92)*0.5</f>
        <v>92</v>
      </c>
      <c r="F58" s="21">
        <f t="shared" si="0"/>
        <v>81</v>
      </c>
      <c r="G58" s="21">
        <f t="shared" si="1"/>
        <v>86.84</v>
      </c>
      <c r="H58" s="22" t="s">
        <v>13</v>
      </c>
    </row>
    <row r="59" ht="15" customHeight="1" spans="1:8">
      <c r="A59" s="18" t="s">
        <v>67</v>
      </c>
      <c r="B59" s="18" t="s">
        <v>12</v>
      </c>
      <c r="C59" s="19">
        <v>88.1</v>
      </c>
      <c r="D59" s="20">
        <f>(85+85)*0.5</f>
        <v>85</v>
      </c>
      <c r="E59" s="20">
        <f>(87+87)*0.5</f>
        <v>87</v>
      </c>
      <c r="F59" s="21">
        <f t="shared" si="0"/>
        <v>86</v>
      </c>
      <c r="G59" s="21">
        <f t="shared" si="1"/>
        <v>86.84</v>
      </c>
      <c r="H59" s="22" t="s">
        <v>13</v>
      </c>
    </row>
    <row r="60" ht="15" customHeight="1" spans="1:8">
      <c r="A60" s="18" t="s">
        <v>68</v>
      </c>
      <c r="B60" s="18" t="s">
        <v>12</v>
      </c>
      <c r="C60" s="19">
        <v>93.3</v>
      </c>
      <c r="D60" s="20">
        <f>(70+70)*0.5</f>
        <v>70</v>
      </c>
      <c r="E60" s="20">
        <f>(95+95)*0.5</f>
        <v>95</v>
      </c>
      <c r="F60" s="21">
        <f t="shared" si="0"/>
        <v>82.5</v>
      </c>
      <c r="G60" s="21">
        <f t="shared" si="1"/>
        <v>86.82</v>
      </c>
      <c r="H60" s="22" t="s">
        <v>13</v>
      </c>
    </row>
    <row r="61" ht="15" customHeight="1" spans="1:8">
      <c r="A61" s="18" t="s">
        <v>69</v>
      </c>
      <c r="B61" s="18" t="s">
        <v>12</v>
      </c>
      <c r="C61" s="19">
        <v>92.5</v>
      </c>
      <c r="D61" s="20">
        <f>(70+70)*0.5</f>
        <v>70</v>
      </c>
      <c r="E61" s="20">
        <f>(96+96)*0.5</f>
        <v>96</v>
      </c>
      <c r="F61" s="21">
        <f t="shared" si="0"/>
        <v>83</v>
      </c>
      <c r="G61" s="21">
        <f t="shared" si="1"/>
        <v>86.8</v>
      </c>
      <c r="H61" s="22" t="s">
        <v>13</v>
      </c>
    </row>
    <row r="62" ht="15" customHeight="1" spans="1:8">
      <c r="A62" s="18" t="s">
        <v>70</v>
      </c>
      <c r="B62" s="18" t="s">
        <v>12</v>
      </c>
      <c r="C62" s="19">
        <v>83.4</v>
      </c>
      <c r="D62" s="20">
        <f>(85+85)*0.5</f>
        <v>85</v>
      </c>
      <c r="E62" s="20">
        <f>(93+93)*0.5</f>
        <v>93</v>
      </c>
      <c r="F62" s="21">
        <f t="shared" si="0"/>
        <v>89</v>
      </c>
      <c r="G62" s="21">
        <f t="shared" si="1"/>
        <v>86.76</v>
      </c>
      <c r="H62" s="22" t="s">
        <v>13</v>
      </c>
    </row>
    <row r="63" ht="15" customHeight="1" spans="1:8">
      <c r="A63" s="18" t="s">
        <v>71</v>
      </c>
      <c r="B63" s="18" t="s">
        <v>12</v>
      </c>
      <c r="C63" s="19">
        <v>87.5</v>
      </c>
      <c r="D63" s="20">
        <f>(75+75)*0.5</f>
        <v>75</v>
      </c>
      <c r="E63" s="20">
        <f>(97+97)*0.5</f>
        <v>97</v>
      </c>
      <c r="F63" s="21">
        <f t="shared" si="0"/>
        <v>86</v>
      </c>
      <c r="G63" s="21">
        <f t="shared" si="1"/>
        <v>86.6</v>
      </c>
      <c r="H63" s="22" t="s">
        <v>13</v>
      </c>
    </row>
    <row r="64" ht="15" customHeight="1" spans="1:8">
      <c r="A64" s="18" t="s">
        <v>72</v>
      </c>
      <c r="B64" s="18" t="s">
        <v>12</v>
      </c>
      <c r="C64" s="19">
        <v>88.1</v>
      </c>
      <c r="D64" s="20">
        <f>(80+80)*0.5</f>
        <v>80</v>
      </c>
      <c r="E64" s="20">
        <f>(90+90)*0.5</f>
        <v>90</v>
      </c>
      <c r="F64" s="21">
        <f t="shared" si="0"/>
        <v>85</v>
      </c>
      <c r="G64" s="21">
        <f t="shared" si="1"/>
        <v>86.24</v>
      </c>
      <c r="H64" s="22" t="s">
        <v>13</v>
      </c>
    </row>
    <row r="65" ht="15" customHeight="1" spans="1:8">
      <c r="A65" s="18" t="s">
        <v>73</v>
      </c>
      <c r="B65" s="18" t="s">
        <v>12</v>
      </c>
      <c r="C65" s="19">
        <v>90.1</v>
      </c>
      <c r="D65" s="20">
        <f>(75+75)*0.5</f>
        <v>75</v>
      </c>
      <c r="E65" s="20">
        <f>(92+92)*0.5</f>
        <v>92</v>
      </c>
      <c r="F65" s="21">
        <f t="shared" si="0"/>
        <v>83.5</v>
      </c>
      <c r="G65" s="21">
        <f t="shared" si="1"/>
        <v>86.14</v>
      </c>
      <c r="H65" s="22" t="s">
        <v>74</v>
      </c>
    </row>
    <row r="66" ht="15" customHeight="1" spans="1:8">
      <c r="A66" s="18" t="s">
        <v>75</v>
      </c>
      <c r="B66" s="18" t="s">
        <v>12</v>
      </c>
      <c r="C66" s="19">
        <v>94.4</v>
      </c>
      <c r="D66" s="20">
        <f>(70+70)*0.5</f>
        <v>70</v>
      </c>
      <c r="E66" s="20">
        <f>(91+91)*0.5</f>
        <v>91</v>
      </c>
      <c r="F66" s="21">
        <f t="shared" si="0"/>
        <v>80.5</v>
      </c>
      <c r="G66" s="21">
        <f t="shared" si="1"/>
        <v>86.06</v>
      </c>
      <c r="H66" s="22" t="s">
        <v>74</v>
      </c>
    </row>
    <row r="67" ht="15" customHeight="1" spans="1:8">
      <c r="A67" s="18" t="s">
        <v>76</v>
      </c>
      <c r="B67" s="18" t="s">
        <v>12</v>
      </c>
      <c r="C67" s="19">
        <v>83.9</v>
      </c>
      <c r="D67" s="20">
        <f>(90+90)*0.5</f>
        <v>90</v>
      </c>
      <c r="E67" s="20">
        <f>(85+85)*0.5</f>
        <v>85</v>
      </c>
      <c r="F67" s="21">
        <f t="shared" si="0"/>
        <v>87.5</v>
      </c>
      <c r="G67" s="21">
        <f t="shared" si="1"/>
        <v>86.06</v>
      </c>
      <c r="H67" s="22" t="s">
        <v>74</v>
      </c>
    </row>
    <row r="68" ht="15" customHeight="1" spans="1:8">
      <c r="A68" s="18" t="s">
        <v>77</v>
      </c>
      <c r="B68" s="18" t="s">
        <v>12</v>
      </c>
      <c r="C68" s="19">
        <v>85.9</v>
      </c>
      <c r="D68" s="20">
        <f>(85+85)*0.5</f>
        <v>85</v>
      </c>
      <c r="E68" s="20">
        <f>(87+87)*0.5</f>
        <v>87</v>
      </c>
      <c r="F68" s="21">
        <f t="shared" si="0"/>
        <v>86</v>
      </c>
      <c r="G68" s="21">
        <f t="shared" si="1"/>
        <v>85.96</v>
      </c>
      <c r="H68" s="22" t="s">
        <v>74</v>
      </c>
    </row>
    <row r="69" ht="15" customHeight="1" spans="1:8">
      <c r="A69" s="18" t="s">
        <v>78</v>
      </c>
      <c r="B69" s="18" t="s">
        <v>12</v>
      </c>
      <c r="C69" s="19">
        <v>87.1</v>
      </c>
      <c r="D69" s="20">
        <f>(85+85)*0.5</f>
        <v>85</v>
      </c>
      <c r="E69" s="20">
        <f>(85+85)*0.5</f>
        <v>85</v>
      </c>
      <c r="F69" s="21">
        <f t="shared" ref="F69:F132" si="2">(E69+D69)*0.5</f>
        <v>85</v>
      </c>
      <c r="G69" s="21">
        <f t="shared" ref="G69:G132" si="3">C69*0.4+F69*0.6</f>
        <v>85.84</v>
      </c>
      <c r="H69" s="22" t="s">
        <v>74</v>
      </c>
    </row>
    <row r="70" ht="15" customHeight="1" spans="1:8">
      <c r="A70" s="18" t="s">
        <v>79</v>
      </c>
      <c r="B70" s="18" t="s">
        <v>12</v>
      </c>
      <c r="C70" s="19">
        <v>86</v>
      </c>
      <c r="D70" s="20">
        <f>(75+75)*0.5</f>
        <v>75</v>
      </c>
      <c r="E70" s="20">
        <f>(96+96)*0.5</f>
        <v>96</v>
      </c>
      <c r="F70" s="21">
        <f t="shared" si="2"/>
        <v>85.5</v>
      </c>
      <c r="G70" s="21">
        <f t="shared" si="3"/>
        <v>85.7</v>
      </c>
      <c r="H70" s="22" t="s">
        <v>74</v>
      </c>
    </row>
    <row r="71" ht="15" customHeight="1" spans="1:8">
      <c r="A71" s="18" t="s">
        <v>80</v>
      </c>
      <c r="B71" s="18" t="s">
        <v>12</v>
      </c>
      <c r="C71" s="19">
        <v>88.1</v>
      </c>
      <c r="D71" s="20">
        <f>(75+75)*0.5</f>
        <v>75</v>
      </c>
      <c r="E71" s="20">
        <f>(93+93)*0.5</f>
        <v>93</v>
      </c>
      <c r="F71" s="21">
        <f t="shared" si="2"/>
        <v>84</v>
      </c>
      <c r="G71" s="21">
        <f t="shared" si="3"/>
        <v>85.64</v>
      </c>
      <c r="H71" s="22" t="s">
        <v>74</v>
      </c>
    </row>
    <row r="72" ht="15" customHeight="1" spans="1:8">
      <c r="A72" s="18" t="s">
        <v>81</v>
      </c>
      <c r="B72" s="18" t="s">
        <v>12</v>
      </c>
      <c r="C72" s="19">
        <v>90.3</v>
      </c>
      <c r="D72" s="20">
        <f>(75+75)*0.5</f>
        <v>75</v>
      </c>
      <c r="E72" s="20">
        <f>(90+90)*0.5</f>
        <v>90</v>
      </c>
      <c r="F72" s="21">
        <f t="shared" si="2"/>
        <v>82.5</v>
      </c>
      <c r="G72" s="21">
        <f t="shared" si="3"/>
        <v>85.62</v>
      </c>
      <c r="H72" s="22" t="s">
        <v>74</v>
      </c>
    </row>
    <row r="73" ht="15" customHeight="1" spans="1:8">
      <c r="A73" s="18" t="s">
        <v>82</v>
      </c>
      <c r="B73" s="18" t="s">
        <v>12</v>
      </c>
      <c r="C73" s="19">
        <v>89.6</v>
      </c>
      <c r="D73" s="20">
        <f>(75+75)*0.5</f>
        <v>75</v>
      </c>
      <c r="E73" s="20">
        <f>(89+89)*0.5</f>
        <v>89</v>
      </c>
      <c r="F73" s="21">
        <f t="shared" si="2"/>
        <v>82</v>
      </c>
      <c r="G73" s="21">
        <f t="shared" si="3"/>
        <v>85.04</v>
      </c>
      <c r="H73" s="22" t="s">
        <v>74</v>
      </c>
    </row>
    <row r="74" ht="15" customHeight="1" spans="1:8">
      <c r="A74" s="18" t="s">
        <v>83</v>
      </c>
      <c r="B74" s="18" t="s">
        <v>12</v>
      </c>
      <c r="C74" s="19">
        <v>90.9</v>
      </c>
      <c r="D74" s="20">
        <f>(65+65)*0.5</f>
        <v>65</v>
      </c>
      <c r="E74" s="20">
        <f>(97+97)*0.5</f>
        <v>97</v>
      </c>
      <c r="F74" s="21">
        <f t="shared" si="2"/>
        <v>81</v>
      </c>
      <c r="G74" s="21">
        <f t="shared" si="3"/>
        <v>84.96</v>
      </c>
      <c r="H74" s="22" t="s">
        <v>74</v>
      </c>
    </row>
    <row r="75" ht="15" customHeight="1" spans="1:8">
      <c r="A75" s="18" t="s">
        <v>84</v>
      </c>
      <c r="B75" s="18" t="s">
        <v>12</v>
      </c>
      <c r="C75" s="19">
        <v>87</v>
      </c>
      <c r="D75" s="20">
        <f>(80+80)*0.5</f>
        <v>80</v>
      </c>
      <c r="E75" s="20">
        <f>(87+87)*0.5</f>
        <v>87</v>
      </c>
      <c r="F75" s="21">
        <f t="shared" si="2"/>
        <v>83.5</v>
      </c>
      <c r="G75" s="21">
        <f t="shared" si="3"/>
        <v>84.9</v>
      </c>
      <c r="H75" s="22" t="s">
        <v>74</v>
      </c>
    </row>
    <row r="76" ht="15" customHeight="1" spans="1:8">
      <c r="A76" s="18" t="s">
        <v>85</v>
      </c>
      <c r="B76" s="18" t="s">
        <v>12</v>
      </c>
      <c r="C76" s="19">
        <v>88.1</v>
      </c>
      <c r="D76" s="20">
        <f>(70+70)*0.5</f>
        <v>70</v>
      </c>
      <c r="E76" s="20">
        <f>(95+95)*0.5</f>
        <v>95</v>
      </c>
      <c r="F76" s="21">
        <f t="shared" si="2"/>
        <v>82.5</v>
      </c>
      <c r="G76" s="21">
        <f t="shared" si="3"/>
        <v>84.74</v>
      </c>
      <c r="H76" s="22" t="s">
        <v>74</v>
      </c>
    </row>
    <row r="77" ht="15" customHeight="1" spans="1:8">
      <c r="A77" s="18" t="s">
        <v>86</v>
      </c>
      <c r="B77" s="18" t="s">
        <v>12</v>
      </c>
      <c r="C77" s="19">
        <v>90.1</v>
      </c>
      <c r="D77" s="20">
        <f>(70+70)*0.5</f>
        <v>70</v>
      </c>
      <c r="E77" s="20">
        <f>(92+92)*0.5</f>
        <v>92</v>
      </c>
      <c r="F77" s="21">
        <f t="shared" si="2"/>
        <v>81</v>
      </c>
      <c r="G77" s="21">
        <f t="shared" si="3"/>
        <v>84.64</v>
      </c>
      <c r="H77" s="22" t="s">
        <v>74</v>
      </c>
    </row>
    <row r="78" ht="15" customHeight="1" spans="1:8">
      <c r="A78" s="18" t="s">
        <v>87</v>
      </c>
      <c r="B78" s="18" t="s">
        <v>12</v>
      </c>
      <c r="C78" s="19">
        <v>87.7</v>
      </c>
      <c r="D78" s="20">
        <f>(79+79)*0.5</f>
        <v>79</v>
      </c>
      <c r="E78" s="20">
        <f>(86+86)*0.5</f>
        <v>86</v>
      </c>
      <c r="F78" s="21">
        <f t="shared" si="2"/>
        <v>82.5</v>
      </c>
      <c r="G78" s="21">
        <f t="shared" si="3"/>
        <v>84.58</v>
      </c>
      <c r="H78" s="22" t="s">
        <v>74</v>
      </c>
    </row>
    <row r="79" ht="15" customHeight="1" spans="1:8">
      <c r="A79" s="18" t="s">
        <v>88</v>
      </c>
      <c r="B79" s="18" t="s">
        <v>12</v>
      </c>
      <c r="C79" s="19">
        <v>92.5</v>
      </c>
      <c r="D79" s="20">
        <f>(70+70)*0.5</f>
        <v>70</v>
      </c>
      <c r="E79" s="20">
        <f>(87+87)*0.5</f>
        <v>87</v>
      </c>
      <c r="F79" s="21">
        <f t="shared" si="2"/>
        <v>78.5</v>
      </c>
      <c r="G79" s="21">
        <f t="shared" si="3"/>
        <v>84.1</v>
      </c>
      <c r="H79" s="22" t="s">
        <v>74</v>
      </c>
    </row>
    <row r="80" ht="15" customHeight="1" spans="1:8">
      <c r="A80" s="18" t="s">
        <v>89</v>
      </c>
      <c r="B80" s="18" t="s">
        <v>12</v>
      </c>
      <c r="C80" s="19">
        <v>87.9</v>
      </c>
      <c r="D80" s="20">
        <f>(80+80)*0.5</f>
        <v>80</v>
      </c>
      <c r="E80" s="20">
        <f>(83+83)*0.5</f>
        <v>83</v>
      </c>
      <c r="F80" s="21">
        <f t="shared" si="2"/>
        <v>81.5</v>
      </c>
      <c r="G80" s="21">
        <f t="shared" si="3"/>
        <v>84.06</v>
      </c>
      <c r="H80" s="22" t="s">
        <v>74</v>
      </c>
    </row>
    <row r="81" ht="15" customHeight="1" spans="1:8">
      <c r="A81" s="18" t="s">
        <v>90</v>
      </c>
      <c r="B81" s="18" t="s">
        <v>12</v>
      </c>
      <c r="C81" s="19">
        <v>96.7</v>
      </c>
      <c r="D81" s="20">
        <f>(65+65)*0.5</f>
        <v>65</v>
      </c>
      <c r="E81" s="20">
        <f>(86+86)*0.5</f>
        <v>86</v>
      </c>
      <c r="F81" s="21">
        <f t="shared" si="2"/>
        <v>75.5</v>
      </c>
      <c r="G81" s="21">
        <f t="shared" si="3"/>
        <v>83.98</v>
      </c>
      <c r="H81" s="22" t="s">
        <v>74</v>
      </c>
    </row>
    <row r="82" ht="15" customHeight="1" spans="1:8">
      <c r="A82" s="18" t="s">
        <v>91</v>
      </c>
      <c r="B82" s="18" t="s">
        <v>12</v>
      </c>
      <c r="C82" s="19">
        <v>86.1</v>
      </c>
      <c r="D82" s="20">
        <f>(75+75)*0.5</f>
        <v>75</v>
      </c>
      <c r="E82" s="20">
        <f>(90+90)*0.5</f>
        <v>90</v>
      </c>
      <c r="F82" s="21">
        <f t="shared" si="2"/>
        <v>82.5</v>
      </c>
      <c r="G82" s="21">
        <f t="shared" si="3"/>
        <v>83.94</v>
      </c>
      <c r="H82" s="22" t="s">
        <v>74</v>
      </c>
    </row>
    <row r="83" ht="15" customHeight="1" spans="1:8">
      <c r="A83" s="18" t="s">
        <v>92</v>
      </c>
      <c r="B83" s="18" t="s">
        <v>12</v>
      </c>
      <c r="C83" s="19">
        <v>91.3</v>
      </c>
      <c r="D83" s="20">
        <f>(70+70)*0.5</f>
        <v>70</v>
      </c>
      <c r="E83" s="20">
        <f>(88+88)*0.5</f>
        <v>88</v>
      </c>
      <c r="F83" s="21">
        <f t="shared" si="2"/>
        <v>79</v>
      </c>
      <c r="G83" s="21">
        <f t="shared" si="3"/>
        <v>83.92</v>
      </c>
      <c r="H83" s="22" t="s">
        <v>74</v>
      </c>
    </row>
    <row r="84" ht="15" customHeight="1" spans="1:8">
      <c r="A84" s="18" t="s">
        <v>93</v>
      </c>
      <c r="B84" s="18" t="s">
        <v>12</v>
      </c>
      <c r="C84" s="19">
        <v>85.1</v>
      </c>
      <c r="D84" s="20">
        <f>(75+75)*0.5</f>
        <v>75</v>
      </c>
      <c r="E84" s="20">
        <f>(91+91)*0.5</f>
        <v>91</v>
      </c>
      <c r="F84" s="21">
        <f t="shared" si="2"/>
        <v>83</v>
      </c>
      <c r="G84" s="21">
        <f t="shared" si="3"/>
        <v>83.84</v>
      </c>
      <c r="H84" s="22" t="s">
        <v>74</v>
      </c>
    </row>
    <row r="85" ht="15" customHeight="1" spans="1:8">
      <c r="A85" s="18" t="s">
        <v>94</v>
      </c>
      <c r="B85" s="18" t="s">
        <v>12</v>
      </c>
      <c r="C85" s="19">
        <v>78.9</v>
      </c>
      <c r="D85" s="20">
        <f>(80+80)*0.5</f>
        <v>80</v>
      </c>
      <c r="E85" s="20">
        <f>(94+94)*0.5</f>
        <v>94</v>
      </c>
      <c r="F85" s="21">
        <f t="shared" si="2"/>
        <v>87</v>
      </c>
      <c r="G85" s="21">
        <f t="shared" si="3"/>
        <v>83.76</v>
      </c>
      <c r="H85" s="22" t="s">
        <v>74</v>
      </c>
    </row>
    <row r="86" ht="15" customHeight="1" spans="1:8">
      <c r="A86" s="18" t="s">
        <v>95</v>
      </c>
      <c r="B86" s="18" t="s">
        <v>12</v>
      </c>
      <c r="C86" s="19">
        <v>86.9</v>
      </c>
      <c r="D86" s="20">
        <f>(75+75)*0.5</f>
        <v>75</v>
      </c>
      <c r="E86" s="20">
        <f>(88+87)*0.5</f>
        <v>87.5</v>
      </c>
      <c r="F86" s="21">
        <f t="shared" si="2"/>
        <v>81.25</v>
      </c>
      <c r="G86" s="21">
        <f t="shared" si="3"/>
        <v>83.51</v>
      </c>
      <c r="H86" s="22" t="s">
        <v>74</v>
      </c>
    </row>
    <row r="87" ht="15" customHeight="1" spans="1:8">
      <c r="A87" s="18" t="s">
        <v>96</v>
      </c>
      <c r="B87" s="18" t="s">
        <v>12</v>
      </c>
      <c r="C87" s="19">
        <v>84.8</v>
      </c>
      <c r="D87" s="20">
        <f>(75+75)*0.5</f>
        <v>75</v>
      </c>
      <c r="E87" s="20">
        <f>(90+90)*0.5</f>
        <v>90</v>
      </c>
      <c r="F87" s="21">
        <f t="shared" si="2"/>
        <v>82.5</v>
      </c>
      <c r="G87" s="21">
        <f t="shared" si="3"/>
        <v>83.42</v>
      </c>
      <c r="H87" s="22" t="s">
        <v>74</v>
      </c>
    </row>
    <row r="88" ht="15" customHeight="1" spans="1:8">
      <c r="A88" s="18" t="s">
        <v>97</v>
      </c>
      <c r="B88" s="18" t="s">
        <v>12</v>
      </c>
      <c r="C88" s="19">
        <v>93.3</v>
      </c>
      <c r="D88" s="20">
        <f>(60+60)*0.5</f>
        <v>60</v>
      </c>
      <c r="E88" s="20">
        <f>(93+93)*0.5</f>
        <v>93</v>
      </c>
      <c r="F88" s="21">
        <f t="shared" si="2"/>
        <v>76.5</v>
      </c>
      <c r="G88" s="21">
        <f t="shared" si="3"/>
        <v>83.22</v>
      </c>
      <c r="H88" s="22" t="s">
        <v>74</v>
      </c>
    </row>
    <row r="89" ht="15" customHeight="1" spans="1:8">
      <c r="A89" s="18" t="s">
        <v>98</v>
      </c>
      <c r="B89" s="18" t="s">
        <v>12</v>
      </c>
      <c r="C89" s="19">
        <v>84.6</v>
      </c>
      <c r="D89" s="20">
        <f>(73+73)*0.5</f>
        <v>73</v>
      </c>
      <c r="E89" s="20">
        <f>(91+91)*0.5</f>
        <v>91</v>
      </c>
      <c r="F89" s="21">
        <f t="shared" si="2"/>
        <v>82</v>
      </c>
      <c r="G89" s="21">
        <f t="shared" si="3"/>
        <v>83.04</v>
      </c>
      <c r="H89" s="22" t="s">
        <v>74</v>
      </c>
    </row>
    <row r="90" ht="15" customHeight="1" spans="1:8">
      <c r="A90" s="18" t="s">
        <v>99</v>
      </c>
      <c r="B90" s="18" t="s">
        <v>12</v>
      </c>
      <c r="C90" s="19">
        <v>84.1</v>
      </c>
      <c r="D90" s="20">
        <f>(85+85)*0.5</f>
        <v>85</v>
      </c>
      <c r="E90" s="20">
        <f>(79+79)*0.5</f>
        <v>79</v>
      </c>
      <c r="F90" s="21">
        <f t="shared" si="2"/>
        <v>82</v>
      </c>
      <c r="G90" s="21">
        <f t="shared" si="3"/>
        <v>82.84</v>
      </c>
      <c r="H90" s="22" t="s">
        <v>74</v>
      </c>
    </row>
    <row r="91" ht="15" customHeight="1" spans="1:8">
      <c r="A91" s="18" t="s">
        <v>100</v>
      </c>
      <c r="B91" s="18" t="s">
        <v>12</v>
      </c>
      <c r="C91" s="19">
        <v>85.6</v>
      </c>
      <c r="D91" s="20">
        <f>(75+75)*0.5</f>
        <v>75</v>
      </c>
      <c r="E91" s="20">
        <f>(87+87)*0.5</f>
        <v>87</v>
      </c>
      <c r="F91" s="21">
        <f t="shared" si="2"/>
        <v>81</v>
      </c>
      <c r="G91" s="21">
        <f t="shared" si="3"/>
        <v>82.84</v>
      </c>
      <c r="H91" s="22" t="s">
        <v>74</v>
      </c>
    </row>
    <row r="92" ht="15" customHeight="1" spans="1:8">
      <c r="A92" s="18" t="s">
        <v>101</v>
      </c>
      <c r="B92" s="18" t="s">
        <v>12</v>
      </c>
      <c r="C92" s="19">
        <v>89</v>
      </c>
      <c r="D92" s="20">
        <f>(70+70)*0.5</f>
        <v>70</v>
      </c>
      <c r="E92" s="20">
        <f>(87+87)*0.5</f>
        <v>87</v>
      </c>
      <c r="F92" s="21">
        <f t="shared" si="2"/>
        <v>78.5</v>
      </c>
      <c r="G92" s="21">
        <f t="shared" si="3"/>
        <v>82.7</v>
      </c>
      <c r="H92" s="22" t="s">
        <v>74</v>
      </c>
    </row>
    <row r="93" ht="15" customHeight="1" spans="1:8">
      <c r="A93" s="18" t="s">
        <v>102</v>
      </c>
      <c r="B93" s="18" t="s">
        <v>12</v>
      </c>
      <c r="C93" s="19">
        <v>83.5</v>
      </c>
      <c r="D93" s="20">
        <f>(80+80)*0.5</f>
        <v>80</v>
      </c>
      <c r="E93" s="20">
        <f>(83+83)*0.5</f>
        <v>83</v>
      </c>
      <c r="F93" s="21">
        <f t="shared" si="2"/>
        <v>81.5</v>
      </c>
      <c r="G93" s="21">
        <f t="shared" si="3"/>
        <v>82.3</v>
      </c>
      <c r="H93" s="22" t="s">
        <v>74</v>
      </c>
    </row>
    <row r="94" ht="15" customHeight="1" spans="1:8">
      <c r="A94" s="18" t="s">
        <v>103</v>
      </c>
      <c r="B94" s="18" t="s">
        <v>12</v>
      </c>
      <c r="C94" s="19">
        <v>91.5</v>
      </c>
      <c r="D94" s="20">
        <f>(70+70)*0.5</f>
        <v>70</v>
      </c>
      <c r="E94" s="20">
        <f>(82+82)*0.5</f>
        <v>82</v>
      </c>
      <c r="F94" s="21">
        <f t="shared" si="2"/>
        <v>76</v>
      </c>
      <c r="G94" s="21">
        <f t="shared" si="3"/>
        <v>82.2</v>
      </c>
      <c r="H94" s="22" t="s">
        <v>74</v>
      </c>
    </row>
    <row r="95" ht="15" customHeight="1" spans="1:8">
      <c r="A95" s="18" t="s">
        <v>104</v>
      </c>
      <c r="B95" s="18" t="s">
        <v>12</v>
      </c>
      <c r="C95" s="19">
        <v>87.2</v>
      </c>
      <c r="D95" s="20">
        <f>(60+60)*0.5</f>
        <v>60</v>
      </c>
      <c r="E95" s="20">
        <f>(97+97)*0.5</f>
        <v>97</v>
      </c>
      <c r="F95" s="21">
        <f t="shared" si="2"/>
        <v>78.5</v>
      </c>
      <c r="G95" s="21">
        <f t="shared" si="3"/>
        <v>81.98</v>
      </c>
      <c r="H95" s="22" t="s">
        <v>74</v>
      </c>
    </row>
    <row r="96" ht="15" customHeight="1" spans="1:8">
      <c r="A96" s="18" t="s">
        <v>105</v>
      </c>
      <c r="B96" s="18" t="s">
        <v>12</v>
      </c>
      <c r="C96" s="19">
        <v>88.3</v>
      </c>
      <c r="D96" s="20">
        <f>(60+60)*0.5</f>
        <v>60</v>
      </c>
      <c r="E96" s="20">
        <f>(95+95)*0.5</f>
        <v>95</v>
      </c>
      <c r="F96" s="21">
        <f t="shared" si="2"/>
        <v>77.5</v>
      </c>
      <c r="G96" s="21">
        <f t="shared" si="3"/>
        <v>81.82</v>
      </c>
      <c r="H96" s="22" t="s">
        <v>74</v>
      </c>
    </row>
    <row r="97" ht="15" customHeight="1" spans="1:8">
      <c r="A97" s="18" t="s">
        <v>106</v>
      </c>
      <c r="B97" s="18" t="s">
        <v>12</v>
      </c>
      <c r="C97" s="19">
        <v>85.2</v>
      </c>
      <c r="D97" s="20">
        <f>(75+75)*0.5</f>
        <v>75</v>
      </c>
      <c r="E97" s="20">
        <f>(84+84)*0.5</f>
        <v>84</v>
      </c>
      <c r="F97" s="21">
        <f t="shared" si="2"/>
        <v>79.5</v>
      </c>
      <c r="G97" s="21">
        <f t="shared" si="3"/>
        <v>81.78</v>
      </c>
      <c r="H97" s="22" t="s">
        <v>74</v>
      </c>
    </row>
    <row r="98" ht="15" customHeight="1" spans="1:8">
      <c r="A98" s="18" t="s">
        <v>107</v>
      </c>
      <c r="B98" s="18" t="s">
        <v>12</v>
      </c>
      <c r="C98" s="19">
        <v>85.9</v>
      </c>
      <c r="D98" s="20">
        <f>(70+70)*0.5</f>
        <v>70</v>
      </c>
      <c r="E98" s="20">
        <f>(88+88)*0.5</f>
        <v>88</v>
      </c>
      <c r="F98" s="21">
        <f t="shared" si="2"/>
        <v>79</v>
      </c>
      <c r="G98" s="21">
        <f t="shared" si="3"/>
        <v>81.76</v>
      </c>
      <c r="H98" s="22" t="s">
        <v>74</v>
      </c>
    </row>
    <row r="99" ht="15" customHeight="1" spans="1:8">
      <c r="A99" s="18" t="s">
        <v>108</v>
      </c>
      <c r="B99" s="18" t="s">
        <v>12</v>
      </c>
      <c r="C99" s="19">
        <v>90.4</v>
      </c>
      <c r="D99" s="20">
        <f>(65+65)*0.5</f>
        <v>65</v>
      </c>
      <c r="E99" s="20">
        <f>(87+87)*0.5</f>
        <v>87</v>
      </c>
      <c r="F99" s="21">
        <f t="shared" si="2"/>
        <v>76</v>
      </c>
      <c r="G99" s="21">
        <f t="shared" si="3"/>
        <v>81.76</v>
      </c>
      <c r="H99" s="22" t="s">
        <v>74</v>
      </c>
    </row>
    <row r="100" ht="15" customHeight="1" spans="1:8">
      <c r="A100" s="18" t="s">
        <v>109</v>
      </c>
      <c r="B100" s="18" t="s">
        <v>12</v>
      </c>
      <c r="C100" s="19">
        <v>80.6</v>
      </c>
      <c r="D100" s="20">
        <f>(85+85)*0.5</f>
        <v>85</v>
      </c>
      <c r="E100" s="20">
        <f>(80+80)*0.5</f>
        <v>80</v>
      </c>
      <c r="F100" s="21">
        <f t="shared" si="2"/>
        <v>82.5</v>
      </c>
      <c r="G100" s="21">
        <f t="shared" si="3"/>
        <v>81.74</v>
      </c>
      <c r="H100" s="22" t="s">
        <v>74</v>
      </c>
    </row>
    <row r="101" ht="15" customHeight="1" spans="1:8">
      <c r="A101" s="18" t="s">
        <v>110</v>
      </c>
      <c r="B101" s="18" t="s">
        <v>12</v>
      </c>
      <c r="C101" s="19">
        <v>89.2</v>
      </c>
      <c r="D101" s="20">
        <f>(60+60)*0.5</f>
        <v>60</v>
      </c>
      <c r="E101" s="20">
        <f>(93+93)*0.5</f>
        <v>93</v>
      </c>
      <c r="F101" s="21">
        <f t="shared" si="2"/>
        <v>76.5</v>
      </c>
      <c r="G101" s="21">
        <f t="shared" si="3"/>
        <v>81.58</v>
      </c>
      <c r="H101" s="22" t="s">
        <v>74</v>
      </c>
    </row>
    <row r="102" ht="15" customHeight="1" spans="1:8">
      <c r="A102" s="18" t="s">
        <v>111</v>
      </c>
      <c r="B102" s="18" t="s">
        <v>12</v>
      </c>
      <c r="C102" s="19">
        <v>89.9</v>
      </c>
      <c r="D102" s="20">
        <f>(60+60)*0.5</f>
        <v>60</v>
      </c>
      <c r="E102" s="20">
        <f>(92+92)*0.5</f>
        <v>92</v>
      </c>
      <c r="F102" s="21">
        <f t="shared" si="2"/>
        <v>76</v>
      </c>
      <c r="G102" s="21">
        <f t="shared" si="3"/>
        <v>81.56</v>
      </c>
      <c r="H102" s="22" t="s">
        <v>74</v>
      </c>
    </row>
    <row r="103" ht="15" customHeight="1" spans="1:8">
      <c r="A103" s="18" t="s">
        <v>112</v>
      </c>
      <c r="B103" s="18" t="s">
        <v>12</v>
      </c>
      <c r="C103" s="19">
        <v>91.2</v>
      </c>
      <c r="D103" s="20">
        <f>(60+60)*0.5</f>
        <v>60</v>
      </c>
      <c r="E103" s="20">
        <f>(89+89)*0.5</f>
        <v>89</v>
      </c>
      <c r="F103" s="21">
        <f t="shared" si="2"/>
        <v>74.5</v>
      </c>
      <c r="G103" s="21">
        <f t="shared" si="3"/>
        <v>81.18</v>
      </c>
      <c r="H103" s="22" t="s">
        <v>74</v>
      </c>
    </row>
    <row r="104" ht="15" customHeight="1" spans="1:8">
      <c r="A104" s="18" t="s">
        <v>113</v>
      </c>
      <c r="B104" s="18" t="s">
        <v>12</v>
      </c>
      <c r="C104" s="19">
        <v>90.2</v>
      </c>
      <c r="D104" s="20">
        <f>(60+60)*0.5</f>
        <v>60</v>
      </c>
      <c r="E104" s="20">
        <f>(90+90)*0.5</f>
        <v>90</v>
      </c>
      <c r="F104" s="21">
        <f t="shared" si="2"/>
        <v>75</v>
      </c>
      <c r="G104" s="21">
        <f t="shared" si="3"/>
        <v>81.08</v>
      </c>
      <c r="H104" s="22" t="s">
        <v>74</v>
      </c>
    </row>
    <row r="105" ht="15" customHeight="1" spans="1:8">
      <c r="A105" s="18" t="s">
        <v>114</v>
      </c>
      <c r="B105" s="18" t="s">
        <v>12</v>
      </c>
      <c r="C105" s="19">
        <v>90</v>
      </c>
      <c r="D105" s="20">
        <f>(60+60)*0.5</f>
        <v>60</v>
      </c>
      <c r="E105" s="20">
        <f>(90+90)*0.5</f>
        <v>90</v>
      </c>
      <c r="F105" s="21">
        <f t="shared" si="2"/>
        <v>75</v>
      </c>
      <c r="G105" s="21">
        <f t="shared" si="3"/>
        <v>81</v>
      </c>
      <c r="H105" s="22" t="s">
        <v>74</v>
      </c>
    </row>
    <row r="106" ht="15" customHeight="1" spans="1:8">
      <c r="A106" s="18" t="s">
        <v>115</v>
      </c>
      <c r="B106" s="18" t="s">
        <v>12</v>
      </c>
      <c r="C106" s="19">
        <v>86.4</v>
      </c>
      <c r="D106" s="20">
        <f>(70+70)*0.5</f>
        <v>70</v>
      </c>
      <c r="E106" s="20">
        <f>(84+85)*0.5</f>
        <v>84.5</v>
      </c>
      <c r="F106" s="21">
        <f t="shared" si="2"/>
        <v>77.25</v>
      </c>
      <c r="G106" s="21">
        <f t="shared" si="3"/>
        <v>80.91</v>
      </c>
      <c r="H106" s="22" t="s">
        <v>74</v>
      </c>
    </row>
    <row r="107" ht="15" customHeight="1" spans="1:8">
      <c r="A107" s="18" t="s">
        <v>116</v>
      </c>
      <c r="B107" s="18" t="s">
        <v>12</v>
      </c>
      <c r="C107" s="19">
        <v>85.9</v>
      </c>
      <c r="D107" s="20">
        <f>(58+58)*0.5</f>
        <v>58</v>
      </c>
      <c r="E107" s="20">
        <f>(97+97)*0.5</f>
        <v>97</v>
      </c>
      <c r="F107" s="21">
        <f t="shared" si="2"/>
        <v>77.5</v>
      </c>
      <c r="G107" s="21">
        <f t="shared" si="3"/>
        <v>80.86</v>
      </c>
      <c r="H107" s="22" t="s">
        <v>74</v>
      </c>
    </row>
    <row r="108" ht="15" customHeight="1" spans="1:8">
      <c r="A108" s="18" t="s">
        <v>117</v>
      </c>
      <c r="B108" s="18" t="s">
        <v>12</v>
      </c>
      <c r="C108" s="19">
        <v>77.3</v>
      </c>
      <c r="D108" s="20">
        <f>(70+70)*0.5</f>
        <v>70</v>
      </c>
      <c r="E108" s="20">
        <f>(96+96)*0.5</f>
        <v>96</v>
      </c>
      <c r="F108" s="21">
        <f t="shared" si="2"/>
        <v>83</v>
      </c>
      <c r="G108" s="21">
        <f t="shared" si="3"/>
        <v>80.72</v>
      </c>
      <c r="H108" s="22" t="s">
        <v>74</v>
      </c>
    </row>
    <row r="109" ht="15" customHeight="1" spans="1:8">
      <c r="A109" s="18" t="s">
        <v>118</v>
      </c>
      <c r="B109" s="18" t="s">
        <v>12</v>
      </c>
      <c r="C109" s="19">
        <v>79.4</v>
      </c>
      <c r="D109" s="20">
        <f>(75+75)*0.5</f>
        <v>75</v>
      </c>
      <c r="E109" s="20">
        <f>(88+88)*0.5</f>
        <v>88</v>
      </c>
      <c r="F109" s="21">
        <f t="shared" si="2"/>
        <v>81.5</v>
      </c>
      <c r="G109" s="21">
        <f t="shared" si="3"/>
        <v>80.66</v>
      </c>
      <c r="H109" s="22" t="s">
        <v>74</v>
      </c>
    </row>
    <row r="110" ht="15" customHeight="1" spans="1:8">
      <c r="A110" s="18" t="s">
        <v>119</v>
      </c>
      <c r="B110" s="18" t="s">
        <v>12</v>
      </c>
      <c r="C110" s="19">
        <v>81.6</v>
      </c>
      <c r="D110" s="20">
        <f>(70+70)*0.5</f>
        <v>70</v>
      </c>
      <c r="E110" s="20">
        <f>(90+90)*0.5</f>
        <v>90</v>
      </c>
      <c r="F110" s="21">
        <f t="shared" si="2"/>
        <v>80</v>
      </c>
      <c r="G110" s="21">
        <f t="shared" si="3"/>
        <v>80.64</v>
      </c>
      <c r="H110" s="22" t="s">
        <v>74</v>
      </c>
    </row>
    <row r="111" ht="15" customHeight="1" spans="1:8">
      <c r="A111" s="18" t="s">
        <v>120</v>
      </c>
      <c r="B111" s="18" t="s">
        <v>12</v>
      </c>
      <c r="C111" s="19">
        <v>88</v>
      </c>
      <c r="D111" s="20">
        <f>(60+60)*0.5</f>
        <v>60</v>
      </c>
      <c r="E111" s="20">
        <f>(91+91)*0.5</f>
        <v>91</v>
      </c>
      <c r="F111" s="21">
        <f t="shared" si="2"/>
        <v>75.5</v>
      </c>
      <c r="G111" s="21">
        <f t="shared" si="3"/>
        <v>80.5</v>
      </c>
      <c r="H111" s="22" t="s">
        <v>74</v>
      </c>
    </row>
    <row r="112" ht="15" customHeight="1" spans="1:8">
      <c r="A112" s="18" t="s">
        <v>121</v>
      </c>
      <c r="B112" s="18" t="s">
        <v>12</v>
      </c>
      <c r="C112" s="19">
        <v>84.6</v>
      </c>
      <c r="D112" s="20">
        <f>(60+60)*0.5</f>
        <v>60</v>
      </c>
      <c r="E112" s="20">
        <f>(95+95)*0.5</f>
        <v>95</v>
      </c>
      <c r="F112" s="21">
        <f t="shared" si="2"/>
        <v>77.5</v>
      </c>
      <c r="G112" s="21">
        <f t="shared" si="3"/>
        <v>80.34</v>
      </c>
      <c r="H112" s="22" t="s">
        <v>74</v>
      </c>
    </row>
    <row r="113" ht="15" customHeight="1" spans="1:8">
      <c r="A113" s="18" t="s">
        <v>122</v>
      </c>
      <c r="B113" s="18" t="s">
        <v>12</v>
      </c>
      <c r="C113" s="19">
        <v>83.7</v>
      </c>
      <c r="D113" s="20">
        <f>(75+75)*0.5</f>
        <v>75</v>
      </c>
      <c r="E113" s="20">
        <f>(81+81)*0.5</f>
        <v>81</v>
      </c>
      <c r="F113" s="21">
        <f t="shared" si="2"/>
        <v>78</v>
      </c>
      <c r="G113" s="21">
        <f t="shared" si="3"/>
        <v>80.28</v>
      </c>
      <c r="H113" s="22" t="s">
        <v>74</v>
      </c>
    </row>
    <row r="114" ht="14" customHeight="1" spans="1:8">
      <c r="A114" s="18" t="s">
        <v>123</v>
      </c>
      <c r="B114" s="18" t="s">
        <v>12</v>
      </c>
      <c r="C114" s="19">
        <v>67.1</v>
      </c>
      <c r="D114" s="20">
        <f>(80+80)*0.5</f>
        <v>80</v>
      </c>
      <c r="E114" s="20">
        <f>(98+98)*0.5</f>
        <v>98</v>
      </c>
      <c r="F114" s="21">
        <f t="shared" si="2"/>
        <v>89</v>
      </c>
      <c r="G114" s="21">
        <f t="shared" si="3"/>
        <v>80.24</v>
      </c>
      <c r="H114" s="22" t="s">
        <v>74</v>
      </c>
    </row>
    <row r="115" ht="15" customHeight="1" spans="1:8">
      <c r="A115" s="18" t="s">
        <v>124</v>
      </c>
      <c r="B115" s="18" t="s">
        <v>12</v>
      </c>
      <c r="C115" s="19">
        <v>83.7</v>
      </c>
      <c r="D115" s="20">
        <f>(75+75)*0.5</f>
        <v>75</v>
      </c>
      <c r="E115" s="20">
        <f>(80+80)*0.5</f>
        <v>80</v>
      </c>
      <c r="F115" s="21">
        <f t="shared" si="2"/>
        <v>77.5</v>
      </c>
      <c r="G115" s="21">
        <f t="shared" si="3"/>
        <v>79.98</v>
      </c>
      <c r="H115" s="22" t="s">
        <v>74</v>
      </c>
    </row>
    <row r="116" ht="15" customHeight="1" spans="1:8">
      <c r="A116" s="18" t="s">
        <v>125</v>
      </c>
      <c r="B116" s="18" t="s">
        <v>12</v>
      </c>
      <c r="C116" s="19">
        <v>81.4</v>
      </c>
      <c r="D116" s="20">
        <f>(65+65)*0.5</f>
        <v>65</v>
      </c>
      <c r="E116" s="20">
        <f>(92+92)*0.5</f>
        <v>92</v>
      </c>
      <c r="F116" s="21">
        <f t="shared" si="2"/>
        <v>78.5</v>
      </c>
      <c r="G116" s="21">
        <f t="shared" si="3"/>
        <v>79.66</v>
      </c>
      <c r="H116" s="22" t="s">
        <v>74</v>
      </c>
    </row>
    <row r="117" ht="15" customHeight="1" spans="1:8">
      <c r="A117" s="18" t="s">
        <v>126</v>
      </c>
      <c r="B117" s="18" t="s">
        <v>12</v>
      </c>
      <c r="C117" s="19">
        <v>90.3</v>
      </c>
      <c r="D117" s="20">
        <f>(55+55)*0.5</f>
        <v>55</v>
      </c>
      <c r="E117" s="20">
        <f>(90+90)*0.5</f>
        <v>90</v>
      </c>
      <c r="F117" s="21">
        <f t="shared" si="2"/>
        <v>72.5</v>
      </c>
      <c r="G117" s="21">
        <f t="shared" si="3"/>
        <v>79.62</v>
      </c>
      <c r="H117" s="22" t="s">
        <v>74</v>
      </c>
    </row>
    <row r="118" ht="15" customHeight="1" spans="1:8">
      <c r="A118" s="18" t="s">
        <v>127</v>
      </c>
      <c r="B118" s="18" t="s">
        <v>12</v>
      </c>
      <c r="C118" s="19">
        <v>87.2</v>
      </c>
      <c r="D118" s="20">
        <f>(58+58)*0.5</f>
        <v>58</v>
      </c>
      <c r="E118" s="20">
        <f>(90+90)*0.5</f>
        <v>90</v>
      </c>
      <c r="F118" s="21">
        <f t="shared" si="2"/>
        <v>74</v>
      </c>
      <c r="G118" s="21">
        <f t="shared" si="3"/>
        <v>79.28</v>
      </c>
      <c r="H118" s="22" t="s">
        <v>74</v>
      </c>
    </row>
    <row r="119" ht="15" customHeight="1" spans="1:8">
      <c r="A119" s="18" t="s">
        <v>128</v>
      </c>
      <c r="B119" s="18" t="s">
        <v>12</v>
      </c>
      <c r="C119" s="19">
        <v>85</v>
      </c>
      <c r="D119" s="20">
        <f>(65+65)*0.5</f>
        <v>65</v>
      </c>
      <c r="E119" s="20">
        <f>(87+84)*0.5</f>
        <v>85.5</v>
      </c>
      <c r="F119" s="21">
        <f t="shared" si="2"/>
        <v>75.25</v>
      </c>
      <c r="G119" s="21">
        <f t="shared" si="3"/>
        <v>79.15</v>
      </c>
      <c r="H119" s="22" t="s">
        <v>74</v>
      </c>
    </row>
    <row r="120" ht="15" customHeight="1" spans="1:8">
      <c r="A120" s="18" t="s">
        <v>129</v>
      </c>
      <c r="B120" s="18" t="s">
        <v>12</v>
      </c>
      <c r="C120" s="19">
        <v>93.4</v>
      </c>
      <c r="D120" s="20">
        <f>(55+55)*0.5</f>
        <v>55</v>
      </c>
      <c r="E120" s="20">
        <f>(84+84)*0.5</f>
        <v>84</v>
      </c>
      <c r="F120" s="21">
        <f t="shared" si="2"/>
        <v>69.5</v>
      </c>
      <c r="G120" s="21">
        <f t="shared" si="3"/>
        <v>79.06</v>
      </c>
      <c r="H120" s="22" t="s">
        <v>74</v>
      </c>
    </row>
    <row r="121" ht="15" customHeight="1" spans="1:8">
      <c r="A121" s="18" t="s">
        <v>130</v>
      </c>
      <c r="B121" s="18" t="s">
        <v>12</v>
      </c>
      <c r="C121" s="19">
        <v>85.1</v>
      </c>
      <c r="D121" s="20">
        <f>(60+60)*0.5</f>
        <v>60</v>
      </c>
      <c r="E121" s="20">
        <f>(90+90)*0.5</f>
        <v>90</v>
      </c>
      <c r="F121" s="21">
        <f t="shared" si="2"/>
        <v>75</v>
      </c>
      <c r="G121" s="21">
        <f t="shared" si="3"/>
        <v>79.04</v>
      </c>
      <c r="H121" s="22" t="s">
        <v>74</v>
      </c>
    </row>
    <row r="122" ht="15" customHeight="1" spans="1:8">
      <c r="A122" s="18" t="s">
        <v>131</v>
      </c>
      <c r="B122" s="18" t="s">
        <v>12</v>
      </c>
      <c r="C122" s="19">
        <v>89.4</v>
      </c>
      <c r="D122" s="20">
        <f>(50+50)*0.5</f>
        <v>50</v>
      </c>
      <c r="E122" s="20">
        <f>(94+94)*0.5</f>
        <v>94</v>
      </c>
      <c r="F122" s="21">
        <f t="shared" si="2"/>
        <v>72</v>
      </c>
      <c r="G122" s="21">
        <f t="shared" si="3"/>
        <v>78.96</v>
      </c>
      <c r="H122" s="22" t="s">
        <v>74</v>
      </c>
    </row>
    <row r="123" ht="15" customHeight="1" spans="1:8">
      <c r="A123" s="18" t="s">
        <v>132</v>
      </c>
      <c r="B123" s="18" t="s">
        <v>12</v>
      </c>
      <c r="C123" s="19">
        <v>92.4</v>
      </c>
      <c r="D123" s="20">
        <f>(55+55)*0.5</f>
        <v>55</v>
      </c>
      <c r="E123" s="20">
        <f>(85+85)*0.5</f>
        <v>85</v>
      </c>
      <c r="F123" s="21">
        <f t="shared" si="2"/>
        <v>70</v>
      </c>
      <c r="G123" s="21">
        <f t="shared" si="3"/>
        <v>78.96</v>
      </c>
      <c r="H123" s="22" t="s">
        <v>74</v>
      </c>
    </row>
    <row r="124" ht="15" customHeight="1" spans="1:8">
      <c r="A124" s="18" t="s">
        <v>133</v>
      </c>
      <c r="B124" s="18" t="s">
        <v>12</v>
      </c>
      <c r="C124" s="19">
        <v>84.6</v>
      </c>
      <c r="D124" s="20">
        <f>(60+60)*0.5</f>
        <v>60</v>
      </c>
      <c r="E124" s="20">
        <f>(90+90)*0.5</f>
        <v>90</v>
      </c>
      <c r="F124" s="21">
        <f t="shared" si="2"/>
        <v>75</v>
      </c>
      <c r="G124" s="21">
        <f t="shared" si="3"/>
        <v>78.84</v>
      </c>
      <c r="H124" s="22" t="s">
        <v>74</v>
      </c>
    </row>
    <row r="125" ht="15" customHeight="1" spans="1:8">
      <c r="A125" s="18" t="s">
        <v>134</v>
      </c>
      <c r="B125" s="18" t="s">
        <v>12</v>
      </c>
      <c r="C125" s="19">
        <v>74.8</v>
      </c>
      <c r="D125" s="20">
        <f>(70+70)*0.5</f>
        <v>70</v>
      </c>
      <c r="E125" s="20">
        <f>(93+93)*0.5</f>
        <v>93</v>
      </c>
      <c r="F125" s="21">
        <f t="shared" si="2"/>
        <v>81.5</v>
      </c>
      <c r="G125" s="21">
        <f t="shared" si="3"/>
        <v>78.82</v>
      </c>
      <c r="H125" s="22" t="s">
        <v>74</v>
      </c>
    </row>
    <row r="126" ht="15" customHeight="1" spans="1:8">
      <c r="A126" s="18" t="s">
        <v>135</v>
      </c>
      <c r="B126" s="18" t="s">
        <v>12</v>
      </c>
      <c r="C126" s="19">
        <v>86</v>
      </c>
      <c r="D126" s="20">
        <f>(55+55)*0.5</f>
        <v>55</v>
      </c>
      <c r="E126" s="20">
        <f>(93+93)*0.5</f>
        <v>93</v>
      </c>
      <c r="F126" s="21">
        <f t="shared" si="2"/>
        <v>74</v>
      </c>
      <c r="G126" s="21">
        <f t="shared" si="3"/>
        <v>78.8</v>
      </c>
      <c r="H126" s="22" t="s">
        <v>74</v>
      </c>
    </row>
    <row r="127" ht="15" customHeight="1" spans="1:8">
      <c r="A127" s="18" t="s">
        <v>136</v>
      </c>
      <c r="B127" s="18" t="s">
        <v>12</v>
      </c>
      <c r="C127" s="19">
        <v>79.8</v>
      </c>
      <c r="D127" s="20">
        <f>(65+65)*0.5</f>
        <v>65</v>
      </c>
      <c r="E127" s="20">
        <f>(90+91)*0.5</f>
        <v>90.5</v>
      </c>
      <c r="F127" s="21">
        <f t="shared" si="2"/>
        <v>77.75</v>
      </c>
      <c r="G127" s="21">
        <f t="shared" si="3"/>
        <v>78.57</v>
      </c>
      <c r="H127" s="22" t="s">
        <v>74</v>
      </c>
    </row>
    <row r="128" ht="15" customHeight="1" spans="1:8">
      <c r="A128" s="18" t="s">
        <v>137</v>
      </c>
      <c r="B128" s="18" t="s">
        <v>12</v>
      </c>
      <c r="C128" s="19">
        <v>93.5</v>
      </c>
      <c r="D128" s="20">
        <f>(55+55)*0.5</f>
        <v>55</v>
      </c>
      <c r="E128" s="20">
        <f>(82+82)*0.5</f>
        <v>82</v>
      </c>
      <c r="F128" s="21">
        <f t="shared" si="2"/>
        <v>68.5</v>
      </c>
      <c r="G128" s="21">
        <f t="shared" si="3"/>
        <v>78.5</v>
      </c>
      <c r="H128" s="22" t="s">
        <v>74</v>
      </c>
    </row>
    <row r="129" ht="15" customHeight="1" spans="1:8">
      <c r="A129" s="18" t="s">
        <v>138</v>
      </c>
      <c r="B129" s="18" t="s">
        <v>12</v>
      </c>
      <c r="C129" s="19">
        <v>87</v>
      </c>
      <c r="D129" s="20">
        <f>(60+60)*0.5</f>
        <v>60</v>
      </c>
      <c r="E129" s="20">
        <f>(85+85)*0.5</f>
        <v>85</v>
      </c>
      <c r="F129" s="21">
        <f t="shared" si="2"/>
        <v>72.5</v>
      </c>
      <c r="G129" s="21">
        <f t="shared" si="3"/>
        <v>78.3</v>
      </c>
      <c r="H129" s="22" t="s">
        <v>74</v>
      </c>
    </row>
    <row r="130" ht="15" customHeight="1" spans="1:8">
      <c r="A130" s="18" t="s">
        <v>139</v>
      </c>
      <c r="B130" s="18" t="s">
        <v>12</v>
      </c>
      <c r="C130" s="19">
        <v>82.9</v>
      </c>
      <c r="D130" s="20">
        <f>(60+60)*0.5</f>
        <v>60</v>
      </c>
      <c r="E130" s="20">
        <f>(89+89)*0.5</f>
        <v>89</v>
      </c>
      <c r="F130" s="21">
        <f t="shared" si="2"/>
        <v>74.5</v>
      </c>
      <c r="G130" s="21">
        <f t="shared" si="3"/>
        <v>77.86</v>
      </c>
      <c r="H130" s="22" t="s">
        <v>74</v>
      </c>
    </row>
    <row r="131" ht="15" customHeight="1" spans="1:8">
      <c r="A131" s="18" t="s">
        <v>140</v>
      </c>
      <c r="B131" s="18" t="s">
        <v>12</v>
      </c>
      <c r="C131" s="19">
        <v>85.7</v>
      </c>
      <c r="D131" s="20">
        <f>(65+65)*0.5</f>
        <v>65</v>
      </c>
      <c r="E131" s="20">
        <f>(80+80)*0.5</f>
        <v>80</v>
      </c>
      <c r="F131" s="21">
        <f t="shared" si="2"/>
        <v>72.5</v>
      </c>
      <c r="G131" s="21">
        <f t="shared" si="3"/>
        <v>77.78</v>
      </c>
      <c r="H131" s="22" t="s">
        <v>74</v>
      </c>
    </row>
    <row r="132" ht="15" customHeight="1" spans="1:8">
      <c r="A132" s="18" t="s">
        <v>141</v>
      </c>
      <c r="B132" s="18" t="s">
        <v>12</v>
      </c>
      <c r="C132" s="19">
        <v>85.1</v>
      </c>
      <c r="D132" s="20">
        <f>(65+65)*0.5</f>
        <v>65</v>
      </c>
      <c r="E132" s="20">
        <f>(80+80)*0.5</f>
        <v>80</v>
      </c>
      <c r="F132" s="21">
        <f t="shared" si="2"/>
        <v>72.5</v>
      </c>
      <c r="G132" s="21">
        <f t="shared" si="3"/>
        <v>77.54</v>
      </c>
      <c r="H132" s="22" t="s">
        <v>74</v>
      </c>
    </row>
    <row r="133" ht="15" customHeight="1" spans="1:8">
      <c r="A133" s="18" t="s">
        <v>142</v>
      </c>
      <c r="B133" s="18" t="s">
        <v>12</v>
      </c>
      <c r="C133" s="19">
        <v>89.2</v>
      </c>
      <c r="D133" s="20">
        <f>(55+55)*0.5</f>
        <v>55</v>
      </c>
      <c r="E133" s="20">
        <f>(84+83)*0.5</f>
        <v>83.5</v>
      </c>
      <c r="F133" s="21">
        <f t="shared" ref="F133:F178" si="4">(E133+D133)*0.5</f>
        <v>69.25</v>
      </c>
      <c r="G133" s="21">
        <f t="shared" ref="G133:G184" si="5">C133*0.4+F133*0.6</f>
        <v>77.23</v>
      </c>
      <c r="H133" s="22" t="s">
        <v>74</v>
      </c>
    </row>
    <row r="134" ht="15" customHeight="1" spans="1:8">
      <c r="A134" s="18" t="s">
        <v>143</v>
      </c>
      <c r="B134" s="18" t="s">
        <v>12</v>
      </c>
      <c r="C134" s="19">
        <v>84</v>
      </c>
      <c r="D134" s="20">
        <f>(50+50)*0.5</f>
        <v>50</v>
      </c>
      <c r="E134" s="20">
        <f>(95+95)*0.5</f>
        <v>95</v>
      </c>
      <c r="F134" s="21">
        <f t="shared" si="4"/>
        <v>72.5</v>
      </c>
      <c r="G134" s="21">
        <f t="shared" si="5"/>
        <v>77.1</v>
      </c>
      <c r="H134" s="22" t="s">
        <v>74</v>
      </c>
    </row>
    <row r="135" ht="15" customHeight="1" spans="1:8">
      <c r="A135" s="18" t="s">
        <v>144</v>
      </c>
      <c r="B135" s="18" t="s">
        <v>12</v>
      </c>
      <c r="C135" s="19">
        <v>79.1</v>
      </c>
      <c r="D135" s="20">
        <f>(65+65)*0.5</f>
        <v>65</v>
      </c>
      <c r="E135" s="20">
        <f>(86+86)*0.5</f>
        <v>86</v>
      </c>
      <c r="F135" s="21">
        <f t="shared" si="4"/>
        <v>75.5</v>
      </c>
      <c r="G135" s="21">
        <f t="shared" si="5"/>
        <v>76.94</v>
      </c>
      <c r="H135" s="22" t="s">
        <v>74</v>
      </c>
    </row>
    <row r="136" ht="15" customHeight="1" spans="1:8">
      <c r="A136" s="18" t="s">
        <v>145</v>
      </c>
      <c r="B136" s="18" t="s">
        <v>12</v>
      </c>
      <c r="C136" s="19">
        <v>80.5</v>
      </c>
      <c r="D136" s="20">
        <f>(65+65)*0.5</f>
        <v>65</v>
      </c>
      <c r="E136" s="20">
        <f>(83+83)*0.5</f>
        <v>83</v>
      </c>
      <c r="F136" s="21">
        <f t="shared" si="4"/>
        <v>74</v>
      </c>
      <c r="G136" s="21">
        <f t="shared" si="5"/>
        <v>76.6</v>
      </c>
      <c r="H136" s="22" t="s">
        <v>74</v>
      </c>
    </row>
    <row r="137" ht="15" customHeight="1" spans="1:8">
      <c r="A137" s="18" t="s">
        <v>146</v>
      </c>
      <c r="B137" s="18" t="s">
        <v>12</v>
      </c>
      <c r="C137" s="19">
        <v>89.9</v>
      </c>
      <c r="D137" s="20">
        <f>(55+55)*0.5</f>
        <v>55</v>
      </c>
      <c r="E137" s="20">
        <f>(80+80)*0.5</f>
        <v>80</v>
      </c>
      <c r="F137" s="21">
        <f t="shared" si="4"/>
        <v>67.5</v>
      </c>
      <c r="G137" s="21">
        <f t="shared" si="5"/>
        <v>76.46</v>
      </c>
      <c r="H137" s="22" t="s">
        <v>74</v>
      </c>
    </row>
    <row r="138" ht="15" customHeight="1" spans="1:8">
      <c r="A138" s="18" t="s">
        <v>147</v>
      </c>
      <c r="B138" s="18" t="s">
        <v>12</v>
      </c>
      <c r="C138" s="19">
        <v>83.8</v>
      </c>
      <c r="D138" s="20">
        <f>(60+60)*0.5</f>
        <v>60</v>
      </c>
      <c r="E138" s="20">
        <f>(83+83)*0.5</f>
        <v>83</v>
      </c>
      <c r="F138" s="21">
        <f t="shared" si="4"/>
        <v>71.5</v>
      </c>
      <c r="G138" s="21">
        <f t="shared" si="5"/>
        <v>76.42</v>
      </c>
      <c r="H138" s="22" t="s">
        <v>74</v>
      </c>
    </row>
    <row r="139" ht="15" customHeight="1" spans="1:8">
      <c r="A139" s="18" t="s">
        <v>148</v>
      </c>
      <c r="B139" s="18" t="s">
        <v>12</v>
      </c>
      <c r="C139" s="19">
        <v>82.2</v>
      </c>
      <c r="D139" s="20">
        <f>(55+55)*0.5</f>
        <v>55</v>
      </c>
      <c r="E139" s="20">
        <f>(89+89)*0.5</f>
        <v>89</v>
      </c>
      <c r="F139" s="21">
        <f t="shared" si="4"/>
        <v>72</v>
      </c>
      <c r="G139" s="21">
        <f t="shared" si="5"/>
        <v>76.08</v>
      </c>
      <c r="H139" s="22" t="s">
        <v>74</v>
      </c>
    </row>
    <row r="140" ht="15" customHeight="1" spans="1:8">
      <c r="A140" s="18" t="s">
        <v>149</v>
      </c>
      <c r="B140" s="18" t="s">
        <v>12</v>
      </c>
      <c r="C140" s="19">
        <v>73.9</v>
      </c>
      <c r="D140" s="20">
        <f>(65+65)*0.5</f>
        <v>65</v>
      </c>
      <c r="E140" s="20">
        <f>(90+90)*0.5</f>
        <v>90</v>
      </c>
      <c r="F140" s="21">
        <f t="shared" si="4"/>
        <v>77.5</v>
      </c>
      <c r="G140" s="21">
        <f t="shared" si="5"/>
        <v>76.06</v>
      </c>
      <c r="H140" s="22" t="s">
        <v>74</v>
      </c>
    </row>
    <row r="141" ht="15" customHeight="1" spans="1:8">
      <c r="A141" s="18" t="s">
        <v>150</v>
      </c>
      <c r="B141" s="18" t="s">
        <v>12</v>
      </c>
      <c r="C141" s="19">
        <v>85.7</v>
      </c>
      <c r="D141" s="20">
        <f>(54+54)*0.5</f>
        <v>54</v>
      </c>
      <c r="E141" s="20">
        <f>(85+85)*0.5</f>
        <v>85</v>
      </c>
      <c r="F141" s="21">
        <f t="shared" si="4"/>
        <v>69.5</v>
      </c>
      <c r="G141" s="21">
        <f t="shared" si="5"/>
        <v>75.98</v>
      </c>
      <c r="H141" s="22" t="s">
        <v>74</v>
      </c>
    </row>
    <row r="142" ht="15" customHeight="1" spans="1:8">
      <c r="A142" s="18" t="s">
        <v>151</v>
      </c>
      <c r="B142" s="18" t="s">
        <v>12</v>
      </c>
      <c r="C142" s="19">
        <v>79.6</v>
      </c>
      <c r="D142" s="20">
        <f>(55+55)*0.5</f>
        <v>55</v>
      </c>
      <c r="E142" s="20">
        <f>(92+92)*0.5</f>
        <v>92</v>
      </c>
      <c r="F142" s="21">
        <f t="shared" si="4"/>
        <v>73.5</v>
      </c>
      <c r="G142" s="21">
        <f t="shared" si="5"/>
        <v>75.94</v>
      </c>
      <c r="H142" s="22" t="s">
        <v>74</v>
      </c>
    </row>
    <row r="143" ht="15" customHeight="1" spans="1:8">
      <c r="A143" s="18" t="s">
        <v>152</v>
      </c>
      <c r="B143" s="18" t="s">
        <v>12</v>
      </c>
      <c r="C143" s="19">
        <v>86.2</v>
      </c>
      <c r="D143" s="20">
        <f>(55+55)*0.5</f>
        <v>55</v>
      </c>
      <c r="E143" s="20">
        <f>(82+82)*0.5</f>
        <v>82</v>
      </c>
      <c r="F143" s="21">
        <f t="shared" si="4"/>
        <v>68.5</v>
      </c>
      <c r="G143" s="21">
        <f t="shared" si="5"/>
        <v>75.58</v>
      </c>
      <c r="H143" s="22" t="s">
        <v>74</v>
      </c>
    </row>
    <row r="144" ht="15" customHeight="1" spans="1:8">
      <c r="A144" s="18" t="s">
        <v>153</v>
      </c>
      <c r="B144" s="18" t="s">
        <v>12</v>
      </c>
      <c r="C144" s="19">
        <v>83.7</v>
      </c>
      <c r="D144" s="20">
        <f>(55+55)*0.5</f>
        <v>55</v>
      </c>
      <c r="E144" s="20">
        <f>(85+85)*0.5</f>
        <v>85</v>
      </c>
      <c r="F144" s="21">
        <f t="shared" si="4"/>
        <v>70</v>
      </c>
      <c r="G144" s="21">
        <f t="shared" si="5"/>
        <v>75.48</v>
      </c>
      <c r="H144" s="22" t="s">
        <v>74</v>
      </c>
    </row>
    <row r="145" ht="15" customHeight="1" spans="1:8">
      <c r="A145" s="18" t="s">
        <v>154</v>
      </c>
      <c r="B145" s="18" t="s">
        <v>12</v>
      </c>
      <c r="C145" s="19">
        <v>84.6</v>
      </c>
      <c r="D145" s="20">
        <f>(50+50)*0.5</f>
        <v>50</v>
      </c>
      <c r="E145" s="20">
        <f>(88+88)*0.5</f>
        <v>88</v>
      </c>
      <c r="F145" s="21">
        <f t="shared" si="4"/>
        <v>69</v>
      </c>
      <c r="G145" s="21">
        <f t="shared" si="5"/>
        <v>75.24</v>
      </c>
      <c r="H145" s="22" t="s">
        <v>74</v>
      </c>
    </row>
    <row r="146" ht="15" customHeight="1" spans="1:8">
      <c r="A146" s="18" t="s">
        <v>155</v>
      </c>
      <c r="B146" s="18" t="s">
        <v>12</v>
      </c>
      <c r="C146" s="19">
        <v>87.2</v>
      </c>
      <c r="D146" s="20">
        <f>(45+40)*0.5</f>
        <v>42.5</v>
      </c>
      <c r="E146" s="20">
        <f>(92+92)*0.5</f>
        <v>92</v>
      </c>
      <c r="F146" s="21">
        <f t="shared" si="4"/>
        <v>67.25</v>
      </c>
      <c r="G146" s="21">
        <f t="shared" si="5"/>
        <v>75.23</v>
      </c>
      <c r="H146" s="22" t="s">
        <v>74</v>
      </c>
    </row>
    <row r="147" ht="15" customHeight="1" spans="1:8">
      <c r="A147" s="18" t="s">
        <v>156</v>
      </c>
      <c r="B147" s="18" t="s">
        <v>12</v>
      </c>
      <c r="C147" s="19">
        <v>90.4</v>
      </c>
      <c r="D147" s="20">
        <f>(45+45)*0.5</f>
        <v>45</v>
      </c>
      <c r="E147" s="20">
        <f>(85+85)*0.5</f>
        <v>85</v>
      </c>
      <c r="F147" s="21">
        <f t="shared" si="4"/>
        <v>65</v>
      </c>
      <c r="G147" s="21">
        <f t="shared" si="5"/>
        <v>75.16</v>
      </c>
      <c r="H147" s="22" t="s">
        <v>74</v>
      </c>
    </row>
    <row r="148" ht="15" customHeight="1" spans="1:8">
      <c r="A148" s="18" t="s">
        <v>157</v>
      </c>
      <c r="B148" s="18" t="s">
        <v>12</v>
      </c>
      <c r="C148" s="19">
        <v>78.4</v>
      </c>
      <c r="D148" s="20">
        <f>(60+60)*0.5</f>
        <v>60</v>
      </c>
      <c r="E148" s="20">
        <f>(85+85)*0.5</f>
        <v>85</v>
      </c>
      <c r="F148" s="21">
        <f t="shared" si="4"/>
        <v>72.5</v>
      </c>
      <c r="G148" s="21">
        <f t="shared" si="5"/>
        <v>74.86</v>
      </c>
      <c r="H148" s="22" t="s">
        <v>74</v>
      </c>
    </row>
    <row r="149" ht="15" customHeight="1" spans="1:8">
      <c r="A149" s="18" t="s">
        <v>158</v>
      </c>
      <c r="B149" s="18" t="s">
        <v>12</v>
      </c>
      <c r="C149" s="19">
        <v>90.4</v>
      </c>
      <c r="D149" s="20">
        <f>(45+45)*0.5</f>
        <v>45</v>
      </c>
      <c r="E149" s="20">
        <f>(81+81)*0.5</f>
        <v>81</v>
      </c>
      <c r="F149" s="21">
        <f t="shared" si="4"/>
        <v>63</v>
      </c>
      <c r="G149" s="21">
        <f t="shared" si="5"/>
        <v>73.96</v>
      </c>
      <c r="H149" s="22" t="s">
        <v>74</v>
      </c>
    </row>
    <row r="150" ht="15" customHeight="1" spans="1:8">
      <c r="A150" s="18" t="s">
        <v>159</v>
      </c>
      <c r="B150" s="18" t="s">
        <v>12</v>
      </c>
      <c r="C150" s="19">
        <v>82.9</v>
      </c>
      <c r="D150" s="20">
        <f>(46+46)*0.5</f>
        <v>46</v>
      </c>
      <c r="E150" s="20">
        <f>(90+90)*0.5</f>
        <v>90</v>
      </c>
      <c r="F150" s="21">
        <f t="shared" si="4"/>
        <v>68</v>
      </c>
      <c r="G150" s="21">
        <f t="shared" si="5"/>
        <v>73.96</v>
      </c>
      <c r="H150" s="22" t="s">
        <v>74</v>
      </c>
    </row>
    <row r="151" ht="15" customHeight="1" spans="1:8">
      <c r="A151" s="18" t="s">
        <v>160</v>
      </c>
      <c r="B151" s="18" t="s">
        <v>12</v>
      </c>
      <c r="C151" s="19">
        <v>86.9</v>
      </c>
      <c r="D151" s="20">
        <f>(55+55)*0.5</f>
        <v>55</v>
      </c>
      <c r="E151" s="20">
        <f>(75+75)*0.5</f>
        <v>75</v>
      </c>
      <c r="F151" s="21">
        <f t="shared" si="4"/>
        <v>65</v>
      </c>
      <c r="G151" s="21">
        <f t="shared" si="5"/>
        <v>73.76</v>
      </c>
      <c r="H151" s="22" t="s">
        <v>74</v>
      </c>
    </row>
    <row r="152" ht="15" customHeight="1" spans="1:8">
      <c r="A152" s="18" t="s">
        <v>161</v>
      </c>
      <c r="B152" s="18" t="s">
        <v>12</v>
      </c>
      <c r="C152" s="19">
        <v>88.1</v>
      </c>
      <c r="D152" s="20">
        <f>(45+45)*0.5</f>
        <v>45</v>
      </c>
      <c r="E152" s="20">
        <f>(83+83)*0.5</f>
        <v>83</v>
      </c>
      <c r="F152" s="21">
        <f t="shared" si="4"/>
        <v>64</v>
      </c>
      <c r="G152" s="21">
        <f t="shared" si="5"/>
        <v>73.64</v>
      </c>
      <c r="H152" s="22" t="s">
        <v>74</v>
      </c>
    </row>
    <row r="153" ht="15" customHeight="1" spans="1:8">
      <c r="A153" s="18" t="s">
        <v>162</v>
      </c>
      <c r="B153" s="18" t="s">
        <v>12</v>
      </c>
      <c r="C153" s="19">
        <v>84.9</v>
      </c>
      <c r="D153" s="20">
        <f>(50+50)*0.5</f>
        <v>50</v>
      </c>
      <c r="E153" s="20">
        <f>(82+82)*0.5</f>
        <v>82</v>
      </c>
      <c r="F153" s="21">
        <f t="shared" si="4"/>
        <v>66</v>
      </c>
      <c r="G153" s="21">
        <f t="shared" si="5"/>
        <v>73.56</v>
      </c>
      <c r="H153" s="22" t="s">
        <v>74</v>
      </c>
    </row>
    <row r="154" ht="15" customHeight="1" spans="1:8">
      <c r="A154" s="18" t="s">
        <v>163</v>
      </c>
      <c r="B154" s="18" t="s">
        <v>12</v>
      </c>
      <c r="C154" s="19">
        <v>83.5</v>
      </c>
      <c r="D154" s="20">
        <f>(50+50)*0.5</f>
        <v>50</v>
      </c>
      <c r="E154" s="20">
        <f>(80+80)*0.5</f>
        <v>80</v>
      </c>
      <c r="F154" s="21">
        <f t="shared" si="4"/>
        <v>65</v>
      </c>
      <c r="G154" s="21">
        <f t="shared" si="5"/>
        <v>72.4</v>
      </c>
      <c r="H154" s="22" t="s">
        <v>74</v>
      </c>
    </row>
    <row r="155" ht="15" customHeight="1" spans="1:8">
      <c r="A155" s="18" t="s">
        <v>164</v>
      </c>
      <c r="B155" s="18" t="s">
        <v>12</v>
      </c>
      <c r="C155" s="19">
        <v>82.6</v>
      </c>
      <c r="D155" s="20">
        <f>(45+45)*0.5</f>
        <v>45</v>
      </c>
      <c r="E155" s="20">
        <f>(86+86)*0.5</f>
        <v>86</v>
      </c>
      <c r="F155" s="21">
        <f t="shared" si="4"/>
        <v>65.5</v>
      </c>
      <c r="G155" s="21">
        <f t="shared" si="5"/>
        <v>72.34</v>
      </c>
      <c r="H155" s="22" t="s">
        <v>74</v>
      </c>
    </row>
    <row r="156" ht="15" customHeight="1" spans="1:8">
      <c r="A156" s="18" t="s">
        <v>165</v>
      </c>
      <c r="B156" s="18" t="s">
        <v>12</v>
      </c>
      <c r="C156" s="19">
        <v>85.9</v>
      </c>
      <c r="D156" s="20">
        <f>(45+45)*0.5</f>
        <v>45</v>
      </c>
      <c r="E156" s="20">
        <f>(81+81)*0.5</f>
        <v>81</v>
      </c>
      <c r="F156" s="21">
        <f t="shared" si="4"/>
        <v>63</v>
      </c>
      <c r="G156" s="21">
        <f t="shared" si="5"/>
        <v>72.16</v>
      </c>
      <c r="H156" s="22" t="s">
        <v>74</v>
      </c>
    </row>
    <row r="157" ht="15" customHeight="1" spans="1:8">
      <c r="A157" s="18" t="s">
        <v>166</v>
      </c>
      <c r="B157" s="18" t="s">
        <v>12</v>
      </c>
      <c r="C157" s="19">
        <v>84.9</v>
      </c>
      <c r="D157" s="20">
        <f>(45+45)*0.5</f>
        <v>45</v>
      </c>
      <c r="E157" s="20">
        <f>(82+82)*0.5</f>
        <v>82</v>
      </c>
      <c r="F157" s="21">
        <f t="shared" si="4"/>
        <v>63.5</v>
      </c>
      <c r="G157" s="21">
        <f t="shared" si="5"/>
        <v>72.06</v>
      </c>
      <c r="H157" s="22" t="s">
        <v>74</v>
      </c>
    </row>
    <row r="158" ht="15" customHeight="1" spans="1:8">
      <c r="A158" s="18" t="s">
        <v>167</v>
      </c>
      <c r="B158" s="18" t="s">
        <v>12</v>
      </c>
      <c r="C158" s="19">
        <v>73.6</v>
      </c>
      <c r="D158" s="20">
        <f>(55+55)*0.5</f>
        <v>55</v>
      </c>
      <c r="E158" s="20">
        <f>(86+86)*0.5</f>
        <v>86</v>
      </c>
      <c r="F158" s="21">
        <f t="shared" si="4"/>
        <v>70.5</v>
      </c>
      <c r="G158" s="21">
        <f t="shared" si="5"/>
        <v>71.74</v>
      </c>
      <c r="H158" s="22" t="s">
        <v>74</v>
      </c>
    </row>
    <row r="159" ht="15" customHeight="1" spans="1:8">
      <c r="A159" s="18" t="s">
        <v>168</v>
      </c>
      <c r="B159" s="18" t="s">
        <v>12</v>
      </c>
      <c r="C159" s="19">
        <v>79.2</v>
      </c>
      <c r="D159" s="20">
        <f>(55+55)*0.5</f>
        <v>55</v>
      </c>
      <c r="E159" s="20">
        <f>(78+78)*0.5</f>
        <v>78</v>
      </c>
      <c r="F159" s="21">
        <f t="shared" si="4"/>
        <v>66.5</v>
      </c>
      <c r="G159" s="21">
        <f t="shared" si="5"/>
        <v>71.58</v>
      </c>
      <c r="H159" s="22" t="s">
        <v>74</v>
      </c>
    </row>
    <row r="160" ht="15" customHeight="1" spans="1:8">
      <c r="A160" s="18" t="s">
        <v>169</v>
      </c>
      <c r="B160" s="18" t="s">
        <v>12</v>
      </c>
      <c r="C160" s="19">
        <v>90.5</v>
      </c>
      <c r="D160" s="20">
        <f>(40+40)*0.5</f>
        <v>40</v>
      </c>
      <c r="E160" s="20">
        <f>(77+78)*0.5</f>
        <v>77.5</v>
      </c>
      <c r="F160" s="21">
        <f t="shared" si="4"/>
        <v>58.75</v>
      </c>
      <c r="G160" s="21">
        <f t="shared" si="5"/>
        <v>71.45</v>
      </c>
      <c r="H160" s="22" t="s">
        <v>74</v>
      </c>
    </row>
    <row r="161" ht="15" customHeight="1" spans="1:8">
      <c r="A161" s="18" t="s">
        <v>170</v>
      </c>
      <c r="B161" s="18" t="s">
        <v>12</v>
      </c>
      <c r="C161" s="19">
        <v>92.1</v>
      </c>
      <c r="D161" s="20">
        <f>(30+30)*0.5</f>
        <v>30</v>
      </c>
      <c r="E161" s="20">
        <f>(83+83)*0.5</f>
        <v>83</v>
      </c>
      <c r="F161" s="21">
        <f t="shared" si="4"/>
        <v>56.5</v>
      </c>
      <c r="G161" s="21">
        <f t="shared" si="5"/>
        <v>70.74</v>
      </c>
      <c r="H161" s="22" t="s">
        <v>74</v>
      </c>
    </row>
    <row r="162" ht="15" customHeight="1" spans="1:8">
      <c r="A162" s="18" t="s">
        <v>171</v>
      </c>
      <c r="B162" s="18" t="s">
        <v>12</v>
      </c>
      <c r="C162" s="19">
        <v>85.3</v>
      </c>
      <c r="D162" s="20">
        <f>(35+35)*0.5</f>
        <v>35</v>
      </c>
      <c r="E162" s="20">
        <f>(87+87)*0.5</f>
        <v>87</v>
      </c>
      <c r="F162" s="21">
        <f t="shared" si="4"/>
        <v>61</v>
      </c>
      <c r="G162" s="21">
        <f t="shared" si="5"/>
        <v>70.72</v>
      </c>
      <c r="H162" s="22" t="s">
        <v>74</v>
      </c>
    </row>
    <row r="163" ht="15" customHeight="1" spans="1:8">
      <c r="A163" s="18" t="s">
        <v>172</v>
      </c>
      <c r="B163" s="18" t="s">
        <v>12</v>
      </c>
      <c r="C163" s="19">
        <v>84.8</v>
      </c>
      <c r="D163" s="20">
        <f>(35+35)*0.5</f>
        <v>35</v>
      </c>
      <c r="E163" s="20">
        <f>(71+71)*0.5</f>
        <v>71</v>
      </c>
      <c r="F163" s="21">
        <f t="shared" si="4"/>
        <v>53</v>
      </c>
      <c r="G163" s="21">
        <f t="shared" si="5"/>
        <v>65.72</v>
      </c>
      <c r="H163" s="22" t="s">
        <v>74</v>
      </c>
    </row>
    <row r="164" ht="15" customHeight="1" spans="1:8">
      <c r="A164" s="18" t="s">
        <v>173</v>
      </c>
      <c r="B164" s="18" t="s">
        <v>12</v>
      </c>
      <c r="C164" s="19">
        <v>86.8</v>
      </c>
      <c r="D164" s="20">
        <v>0</v>
      </c>
      <c r="E164" s="20">
        <f>(82+82)*0.5</f>
        <v>82</v>
      </c>
      <c r="F164" s="21">
        <f t="shared" si="4"/>
        <v>41</v>
      </c>
      <c r="G164" s="21">
        <f t="shared" si="5"/>
        <v>59.32</v>
      </c>
      <c r="H164" s="22" t="s">
        <v>74</v>
      </c>
    </row>
    <row r="165" ht="15" customHeight="1" spans="1:8">
      <c r="A165" s="18" t="s">
        <v>174</v>
      </c>
      <c r="B165" s="18" t="s">
        <v>12</v>
      </c>
      <c r="C165" s="19">
        <v>47.1</v>
      </c>
      <c r="D165" s="20">
        <f>(61+61)*0.5</f>
        <v>61</v>
      </c>
      <c r="E165" s="20">
        <f>(72+72)*0.5</f>
        <v>72</v>
      </c>
      <c r="F165" s="21">
        <f t="shared" si="4"/>
        <v>66.5</v>
      </c>
      <c r="G165" s="21">
        <f t="shared" si="5"/>
        <v>58.74</v>
      </c>
      <c r="H165" s="22" t="s">
        <v>74</v>
      </c>
    </row>
    <row r="166" ht="15" customHeight="1" spans="1:8">
      <c r="A166" s="18" t="s">
        <v>175</v>
      </c>
      <c r="B166" s="18" t="s">
        <v>12</v>
      </c>
      <c r="C166" s="19">
        <v>78.7</v>
      </c>
      <c r="D166" s="20">
        <v>0</v>
      </c>
      <c r="E166" s="20">
        <f>(83+83)*0.5</f>
        <v>83</v>
      </c>
      <c r="F166" s="21">
        <f t="shared" si="4"/>
        <v>41.5</v>
      </c>
      <c r="G166" s="21">
        <f t="shared" si="5"/>
        <v>56.38</v>
      </c>
      <c r="H166" s="22" t="s">
        <v>74</v>
      </c>
    </row>
    <row r="167" ht="15" customHeight="1" spans="1:8">
      <c r="A167" s="18" t="s">
        <v>176</v>
      </c>
      <c r="B167" s="18" t="s">
        <v>12</v>
      </c>
      <c r="C167" s="19">
        <v>93.2</v>
      </c>
      <c r="D167" s="20">
        <f>(48+48)*0.5</f>
        <v>48</v>
      </c>
      <c r="E167" s="20">
        <v>0</v>
      </c>
      <c r="F167" s="21">
        <f t="shared" si="4"/>
        <v>24</v>
      </c>
      <c r="G167" s="21">
        <f t="shared" si="5"/>
        <v>51.68</v>
      </c>
      <c r="H167" s="22" t="s">
        <v>74</v>
      </c>
    </row>
    <row r="168" ht="15" customHeight="1" spans="1:8">
      <c r="A168" s="18" t="s">
        <v>177</v>
      </c>
      <c r="B168" s="18" t="s">
        <v>12</v>
      </c>
      <c r="C168" s="19">
        <v>77.7</v>
      </c>
      <c r="D168" s="20">
        <f>(45+45)*0.5</f>
        <v>45</v>
      </c>
      <c r="E168" s="20">
        <v>0</v>
      </c>
      <c r="F168" s="21">
        <f t="shared" si="4"/>
        <v>22.5</v>
      </c>
      <c r="G168" s="21">
        <f t="shared" si="5"/>
        <v>44.58</v>
      </c>
      <c r="H168" s="22" t="s">
        <v>74</v>
      </c>
    </row>
    <row r="169" ht="15" customHeight="1" spans="1:8">
      <c r="A169" s="18" t="s">
        <v>178</v>
      </c>
      <c r="B169" s="18" t="s">
        <v>12</v>
      </c>
      <c r="C169" s="19">
        <v>80</v>
      </c>
      <c r="D169" s="20">
        <f>(40+40)*0.5</f>
        <v>40</v>
      </c>
      <c r="E169" s="20">
        <v>0</v>
      </c>
      <c r="F169" s="21">
        <f t="shared" si="4"/>
        <v>20</v>
      </c>
      <c r="G169" s="21">
        <f t="shared" si="5"/>
        <v>44</v>
      </c>
      <c r="H169" s="22" t="s">
        <v>74</v>
      </c>
    </row>
    <row r="170" ht="15" customHeight="1" spans="1:8">
      <c r="A170" s="18" t="s">
        <v>179</v>
      </c>
      <c r="B170" s="18" t="s">
        <v>12</v>
      </c>
      <c r="C170" s="19">
        <v>87.4</v>
      </c>
      <c r="D170" s="20">
        <f>(30+30)*0.5</f>
        <v>30</v>
      </c>
      <c r="E170" s="20">
        <v>0</v>
      </c>
      <c r="F170" s="21">
        <f t="shared" si="4"/>
        <v>15</v>
      </c>
      <c r="G170" s="21">
        <f t="shared" si="5"/>
        <v>43.96</v>
      </c>
      <c r="H170" s="22" t="s">
        <v>74</v>
      </c>
    </row>
    <row r="171" ht="15" customHeight="1" spans="1:8">
      <c r="A171" s="18" t="s">
        <v>180</v>
      </c>
      <c r="B171" s="18" t="s">
        <v>12</v>
      </c>
      <c r="C171" s="19">
        <v>93.6</v>
      </c>
      <c r="D171" s="20">
        <v>0</v>
      </c>
      <c r="E171" s="20">
        <v>0</v>
      </c>
      <c r="F171" s="21">
        <f t="shared" si="4"/>
        <v>0</v>
      </c>
      <c r="G171" s="21">
        <f t="shared" si="5"/>
        <v>37.44</v>
      </c>
      <c r="H171" s="22" t="s">
        <v>74</v>
      </c>
    </row>
    <row r="172" ht="15" customHeight="1" spans="1:8">
      <c r="A172" s="18" t="s">
        <v>181</v>
      </c>
      <c r="B172" s="18" t="s">
        <v>12</v>
      </c>
      <c r="C172" s="19">
        <v>92.2</v>
      </c>
      <c r="D172" s="20">
        <v>0</v>
      </c>
      <c r="E172" s="20">
        <v>0</v>
      </c>
      <c r="F172" s="21">
        <f t="shared" si="4"/>
        <v>0</v>
      </c>
      <c r="G172" s="21">
        <f t="shared" si="5"/>
        <v>36.88</v>
      </c>
      <c r="H172" s="22" t="s">
        <v>74</v>
      </c>
    </row>
    <row r="173" ht="15" customHeight="1" spans="1:8">
      <c r="A173" s="18" t="s">
        <v>182</v>
      </c>
      <c r="B173" s="18" t="s">
        <v>12</v>
      </c>
      <c r="C173" s="19">
        <v>91.1</v>
      </c>
      <c r="D173" s="20">
        <v>0</v>
      </c>
      <c r="E173" s="20">
        <v>0</v>
      </c>
      <c r="F173" s="21">
        <f t="shared" si="4"/>
        <v>0</v>
      </c>
      <c r="G173" s="21">
        <f t="shared" si="5"/>
        <v>36.44</v>
      </c>
      <c r="H173" s="22" t="s">
        <v>74</v>
      </c>
    </row>
    <row r="174" ht="15" customHeight="1" spans="1:8">
      <c r="A174" s="18" t="s">
        <v>183</v>
      </c>
      <c r="B174" s="18" t="s">
        <v>12</v>
      </c>
      <c r="C174" s="19">
        <v>88.1</v>
      </c>
      <c r="D174" s="20">
        <v>0</v>
      </c>
      <c r="E174" s="20">
        <v>0</v>
      </c>
      <c r="F174" s="21">
        <f t="shared" si="4"/>
        <v>0</v>
      </c>
      <c r="G174" s="21">
        <f t="shared" si="5"/>
        <v>35.24</v>
      </c>
      <c r="H174" s="22" t="s">
        <v>74</v>
      </c>
    </row>
    <row r="175" ht="15" customHeight="1" spans="1:8">
      <c r="A175" s="18" t="s">
        <v>184</v>
      </c>
      <c r="B175" s="18" t="s">
        <v>12</v>
      </c>
      <c r="C175" s="19">
        <v>87.6</v>
      </c>
      <c r="D175" s="20">
        <v>0</v>
      </c>
      <c r="E175" s="20">
        <v>0</v>
      </c>
      <c r="F175" s="21">
        <f t="shared" si="4"/>
        <v>0</v>
      </c>
      <c r="G175" s="21">
        <f t="shared" si="5"/>
        <v>35.04</v>
      </c>
      <c r="H175" s="22" t="s">
        <v>74</v>
      </c>
    </row>
    <row r="176" ht="15" customHeight="1" spans="1:8">
      <c r="A176" s="18" t="s">
        <v>185</v>
      </c>
      <c r="B176" s="18" t="s">
        <v>12</v>
      </c>
      <c r="C176" s="19">
        <v>86.8</v>
      </c>
      <c r="D176" s="20">
        <v>0</v>
      </c>
      <c r="E176" s="20">
        <v>0</v>
      </c>
      <c r="F176" s="21">
        <f t="shared" si="4"/>
        <v>0</v>
      </c>
      <c r="G176" s="21">
        <f t="shared" si="5"/>
        <v>34.72</v>
      </c>
      <c r="H176" s="22" t="s">
        <v>74</v>
      </c>
    </row>
    <row r="177" ht="15" customHeight="1" spans="1:8">
      <c r="A177" s="18" t="s">
        <v>186</v>
      </c>
      <c r="B177" s="18" t="s">
        <v>12</v>
      </c>
      <c r="C177" s="19">
        <v>86.5</v>
      </c>
      <c r="D177" s="20">
        <v>0</v>
      </c>
      <c r="E177" s="20">
        <v>0</v>
      </c>
      <c r="F177" s="21">
        <f t="shared" si="4"/>
        <v>0</v>
      </c>
      <c r="G177" s="21">
        <f t="shared" si="5"/>
        <v>34.6</v>
      </c>
      <c r="H177" s="22" t="s">
        <v>74</v>
      </c>
    </row>
    <row r="178" ht="15" customHeight="1" spans="1:8">
      <c r="A178" s="18" t="s">
        <v>187</v>
      </c>
      <c r="B178" s="18" t="s">
        <v>12</v>
      </c>
      <c r="C178" s="19">
        <v>86</v>
      </c>
      <c r="D178" s="20">
        <v>0</v>
      </c>
      <c r="E178" s="20">
        <v>0</v>
      </c>
      <c r="F178" s="21">
        <f t="shared" si="4"/>
        <v>0</v>
      </c>
      <c r="G178" s="21">
        <f t="shared" si="5"/>
        <v>34.4</v>
      </c>
      <c r="H178" s="22" t="s">
        <v>74</v>
      </c>
    </row>
    <row r="179" ht="15" customHeight="1" spans="1:8">
      <c r="A179" s="18" t="s">
        <v>188</v>
      </c>
      <c r="B179" s="18" t="s">
        <v>12</v>
      </c>
      <c r="C179" s="19">
        <v>85.8</v>
      </c>
      <c r="D179" s="20">
        <v>0</v>
      </c>
      <c r="E179" s="20">
        <v>0</v>
      </c>
      <c r="F179" s="21">
        <v>0</v>
      </c>
      <c r="G179" s="21">
        <f t="shared" si="5"/>
        <v>34.32</v>
      </c>
      <c r="H179" s="22" t="s">
        <v>74</v>
      </c>
    </row>
    <row r="180" ht="15" customHeight="1" spans="1:8">
      <c r="A180" s="18" t="s">
        <v>189</v>
      </c>
      <c r="B180" s="18" t="s">
        <v>12</v>
      </c>
      <c r="C180" s="19">
        <v>84.8</v>
      </c>
      <c r="D180" s="20">
        <v>0</v>
      </c>
      <c r="E180" s="20">
        <v>0</v>
      </c>
      <c r="F180" s="21">
        <f>(E180+D180)*0.5</f>
        <v>0</v>
      </c>
      <c r="G180" s="21">
        <f t="shared" si="5"/>
        <v>33.92</v>
      </c>
      <c r="H180" s="22" t="s">
        <v>74</v>
      </c>
    </row>
    <row r="181" ht="15" customHeight="1" spans="1:8">
      <c r="A181" s="18" t="s">
        <v>190</v>
      </c>
      <c r="B181" s="18" t="s">
        <v>12</v>
      </c>
      <c r="C181" s="19">
        <v>84.8</v>
      </c>
      <c r="D181" s="20">
        <v>0</v>
      </c>
      <c r="E181" s="20">
        <v>0</v>
      </c>
      <c r="F181" s="21">
        <f>(E181+D181)*0.5</f>
        <v>0</v>
      </c>
      <c r="G181" s="21">
        <f t="shared" si="5"/>
        <v>33.92</v>
      </c>
      <c r="H181" s="22" t="s">
        <v>74</v>
      </c>
    </row>
    <row r="182" ht="15" customHeight="1" spans="1:8">
      <c r="A182" s="18" t="s">
        <v>191</v>
      </c>
      <c r="B182" s="18" t="s">
        <v>12</v>
      </c>
      <c r="C182" s="19">
        <v>84.6</v>
      </c>
      <c r="D182" s="20">
        <v>0</v>
      </c>
      <c r="E182" s="20">
        <v>0</v>
      </c>
      <c r="F182" s="21">
        <f>(E182+D182)*0.5</f>
        <v>0</v>
      </c>
      <c r="G182" s="21">
        <f t="shared" si="5"/>
        <v>33.84</v>
      </c>
      <c r="H182" s="22" t="s">
        <v>74</v>
      </c>
    </row>
    <row r="183" ht="15" customHeight="1" spans="1:8">
      <c r="A183" s="18" t="s">
        <v>192</v>
      </c>
      <c r="B183" s="18" t="s">
        <v>12</v>
      </c>
      <c r="C183" s="19">
        <v>81.3</v>
      </c>
      <c r="D183" s="20">
        <v>0</v>
      </c>
      <c r="E183" s="20">
        <v>0</v>
      </c>
      <c r="F183" s="21">
        <f>(E183+D183)*0.5</f>
        <v>0</v>
      </c>
      <c r="G183" s="21">
        <f t="shared" si="5"/>
        <v>32.52</v>
      </c>
      <c r="H183" s="22" t="s">
        <v>74</v>
      </c>
    </row>
    <row r="184" ht="15" customHeight="1" spans="1:8">
      <c r="A184" s="24" t="s">
        <v>193</v>
      </c>
      <c r="B184" s="24" t="s">
        <v>12</v>
      </c>
      <c r="C184" s="25">
        <v>78.2</v>
      </c>
      <c r="D184" s="20">
        <v>0</v>
      </c>
      <c r="E184" s="20">
        <v>0</v>
      </c>
      <c r="F184" s="21">
        <f>(E184+D184)*0.5</f>
        <v>0</v>
      </c>
      <c r="G184" s="21">
        <f t="shared" si="5"/>
        <v>31.28</v>
      </c>
      <c r="H184" s="22" t="s">
        <v>74</v>
      </c>
    </row>
  </sheetData>
  <mergeCells count="9">
    <mergeCell ref="A2:H2"/>
    <mergeCell ref="A3:A4"/>
    <mergeCell ref="B3:B4"/>
    <mergeCell ref="C3:C4"/>
    <mergeCell ref="D3:D4"/>
    <mergeCell ref="E3:E4"/>
    <mergeCell ref="F3:F4"/>
    <mergeCell ref="G3:G4"/>
    <mergeCell ref="H3:H4"/>
  </mergeCells>
  <pageMargins left="0.75" right="0.75" top="1" bottom="1" header="0.5" footer="0.5"/>
  <pageSetup paperSize="8" scale="72" fitToHeight="0"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卓一</cp:lastModifiedBy>
  <dcterms:created xsi:type="dcterms:W3CDTF">2024-12-30T11:21:00Z</dcterms:created>
  <dcterms:modified xsi:type="dcterms:W3CDTF">2025-01-16T00:56:04Z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93106D6A867F436084F64307F373C1C0_13</vt:lpwstr>
  </property>
  <property fmtid="{D5CDD505-2E9C-101B-9397-08002B2CF9AE}" pid="3" name="KSOProductBuildVer">
    <vt:lpwstr>2052-12.1.0.19302</vt:lpwstr>
  </property>
</Properties>
</file>